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https://miumh-my.sharepoint.com/personal/j_fernandez_miumh_umh_es/Documents/Plan Gestion Datos/PGD INNODAIRYFOODS/RESULTADOS/"/>
    </mc:Choice>
  </mc:AlternateContent>
  <xr:revisionPtr revIDLastSave="30" documentId="8_{26ADF036-4906-1445-81B1-172AD61BB059}" xr6:coauthVersionLast="47" xr6:coauthVersionMax="47" xr10:uidLastSave="{4A9226A7-8657-384B-841B-81CF9A342625}"/>
  <bookViews>
    <workbookView xWindow="-34200" yWindow="3520" windowWidth="33680" windowHeight="15940" firstSheet="12" activeTab="18" xr2:uid="{00000000-000D-0000-FFFF-FFFF00000000}"/>
  </bookViews>
  <sheets>
    <sheet name="Pasta-Tecnofuncionales" sheetId="1" r:id="rId1"/>
    <sheet name="PASTA Res y Est tech-functl" sheetId="10" r:id="rId2"/>
    <sheet name="Pasta-Microbiología" sheetId="3" r:id="rId3"/>
    <sheet name="PASTA Res y Est Microbiology" sheetId="12" r:id="rId4"/>
    <sheet name="Pasta-Composición" sheetId="6" r:id="rId5"/>
    <sheet name="Pasta-Color y pH" sheetId="7" r:id="rId6"/>
    <sheet name="PASTA Res y Est PhyChem Compos" sheetId="11" r:id="rId7"/>
    <sheet name="Pasta-Espectro" sheetId="9" r:id="rId8"/>
    <sheet name="HARINA Tecnofuncionales" sheetId="13" r:id="rId9"/>
    <sheet name="HARINAS res y est Tech-Funct " sheetId="18" r:id="rId10"/>
    <sheet name="HARINA Microbiología" sheetId="14" r:id="rId11"/>
    <sheet name="HARINAS res y est Microb" sheetId="20" r:id="rId12"/>
    <sheet name="HARINA Composición" sheetId="15" r:id="rId13"/>
    <sheet name="HARINA Color, pH" sheetId="16" r:id="rId14"/>
    <sheet name="HARINAS res y est Phys y Comp" sheetId="19" r:id="rId15"/>
    <sheet name="HARINA espectro" sheetId="17" r:id="rId16"/>
    <sheet name="HARINAS res y est espectro" sheetId="21" r:id="rId17"/>
    <sheet name="JUICES oBrix" sheetId="22" r:id="rId18"/>
    <sheet name="JUICE-res y est Brix" sheetId="25" r:id="rId19"/>
    <sheet name="ÁC. ORGÁNICOS Pasta-harina-juic" sheetId="23" r:id="rId20"/>
    <sheet name="AZÚCARES pasta-harina-juic" sheetId="24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4" l="1"/>
  <c r="I3" i="24"/>
  <c r="D4" i="24"/>
  <c r="I4" i="24"/>
  <c r="D6" i="24"/>
  <c r="I6" i="24"/>
  <c r="D7" i="24"/>
  <c r="I7" i="24"/>
  <c r="D9" i="24"/>
  <c r="I9" i="24"/>
  <c r="D10" i="24"/>
  <c r="I10" i="24"/>
  <c r="D15" i="24"/>
  <c r="I15" i="24"/>
  <c r="D16" i="24"/>
  <c r="I16" i="24"/>
  <c r="D18" i="24"/>
  <c r="I18" i="24"/>
  <c r="D19" i="24"/>
  <c r="I19" i="24"/>
  <c r="D21" i="24"/>
  <c r="I21" i="24"/>
  <c r="D22" i="24"/>
  <c r="I22" i="24"/>
  <c r="D27" i="24"/>
  <c r="D28" i="24"/>
  <c r="D30" i="24"/>
  <c r="D31" i="24"/>
  <c r="D33" i="24"/>
  <c r="D34" i="24"/>
  <c r="D4" i="23"/>
  <c r="I4" i="23"/>
  <c r="N4" i="23"/>
  <c r="D5" i="23"/>
  <c r="I5" i="23"/>
  <c r="N5" i="23"/>
  <c r="D6" i="23"/>
  <c r="I6" i="23"/>
  <c r="N6" i="23"/>
  <c r="D7" i="23"/>
  <c r="I7" i="23"/>
  <c r="N7" i="23"/>
  <c r="N8" i="23"/>
  <c r="D9" i="23"/>
  <c r="I9" i="23"/>
  <c r="N9" i="23"/>
  <c r="D14" i="23"/>
  <c r="I14" i="23"/>
  <c r="N14" i="23"/>
  <c r="D15" i="23"/>
  <c r="I15" i="23"/>
  <c r="N15" i="23"/>
  <c r="D16" i="23"/>
  <c r="I16" i="23"/>
  <c r="N16" i="23"/>
  <c r="D17" i="23"/>
  <c r="I17" i="23"/>
  <c r="N17" i="23"/>
  <c r="D18" i="23"/>
  <c r="I18" i="23"/>
  <c r="N18" i="23"/>
  <c r="D19" i="23"/>
  <c r="I19" i="23"/>
  <c r="N19" i="23"/>
  <c r="D24" i="23"/>
  <c r="I24" i="23"/>
  <c r="N24" i="23"/>
  <c r="D25" i="23"/>
  <c r="I25" i="23"/>
  <c r="N25" i="23"/>
  <c r="D26" i="23"/>
  <c r="I26" i="23"/>
  <c r="N26" i="23"/>
  <c r="D27" i="23"/>
  <c r="I27" i="23"/>
  <c r="N27" i="23"/>
  <c r="D29" i="23"/>
  <c r="I29" i="23"/>
  <c r="N29" i="23"/>
  <c r="D34" i="23"/>
  <c r="I34" i="23"/>
  <c r="N34" i="23"/>
  <c r="D35" i="23"/>
  <c r="I35" i="23"/>
  <c r="N35" i="23"/>
  <c r="D36" i="23"/>
  <c r="I36" i="23"/>
  <c r="N36" i="23"/>
  <c r="D37" i="23"/>
  <c r="I37" i="23"/>
  <c r="N37" i="23"/>
  <c r="D39" i="23"/>
  <c r="I39" i="23"/>
  <c r="N39" i="23"/>
  <c r="D44" i="23"/>
  <c r="I44" i="23"/>
  <c r="N44" i="23"/>
  <c r="D45" i="23"/>
  <c r="I45" i="23"/>
  <c r="N45" i="23"/>
  <c r="D46" i="23"/>
  <c r="I46" i="23"/>
  <c r="D47" i="23"/>
  <c r="I47" i="23"/>
  <c r="N47" i="23"/>
  <c r="D48" i="23"/>
  <c r="I48" i="23"/>
  <c r="D49" i="23"/>
  <c r="I49" i="23"/>
  <c r="N49" i="23"/>
  <c r="E6" i="14"/>
  <c r="F6" i="14"/>
  <c r="G6" i="14" s="1"/>
  <c r="J6" i="14"/>
  <c r="K6" i="14"/>
  <c r="L6" i="14"/>
  <c r="F7" i="14"/>
  <c r="G7" i="14"/>
  <c r="J7" i="14"/>
  <c r="K7" i="14"/>
  <c r="L7" i="14" s="1"/>
  <c r="E8" i="14"/>
  <c r="F8" i="14" s="1"/>
  <c r="G8" i="14" s="1"/>
  <c r="J8" i="14"/>
  <c r="K8" i="14"/>
  <c r="L8" i="14"/>
  <c r="O8" i="14"/>
  <c r="P8" i="14"/>
  <c r="Q8" i="14"/>
  <c r="E9" i="14"/>
  <c r="F9" i="14"/>
  <c r="G9" i="14" s="1"/>
  <c r="J9" i="14"/>
  <c r="K9" i="14"/>
  <c r="L9" i="14"/>
  <c r="O9" i="14"/>
  <c r="P9" i="14"/>
  <c r="Q9" i="14"/>
  <c r="E10" i="14"/>
  <c r="F10" i="14" s="1"/>
  <c r="G10" i="14" s="1"/>
  <c r="K10" i="14"/>
  <c r="E11" i="14"/>
  <c r="F11" i="14"/>
  <c r="G11" i="14"/>
  <c r="K11" i="14"/>
  <c r="E3" i="13"/>
  <c r="E4" i="13"/>
  <c r="E5" i="13"/>
  <c r="E6" i="13"/>
  <c r="E7" i="13"/>
  <c r="E8" i="13"/>
  <c r="E9" i="13"/>
  <c r="E10" i="13"/>
  <c r="E11" i="13"/>
  <c r="E15" i="13"/>
  <c r="E16" i="13"/>
  <c r="E17" i="13"/>
  <c r="E18" i="13"/>
  <c r="E19" i="13"/>
  <c r="E20" i="13"/>
  <c r="E21" i="13"/>
  <c r="E22" i="13"/>
  <c r="E23" i="13"/>
  <c r="E27" i="13"/>
  <c r="E28" i="13"/>
  <c r="E29" i="13"/>
  <c r="E30" i="13"/>
  <c r="E31" i="13"/>
  <c r="E32" i="13"/>
  <c r="E33" i="13"/>
  <c r="E34" i="13"/>
  <c r="E35" i="13"/>
  <c r="T12" i="3" l="1"/>
  <c r="U12" i="3" s="1"/>
  <c r="V12" i="3" s="1"/>
  <c r="T11" i="3"/>
  <c r="U11" i="3" s="1"/>
  <c r="V11" i="3" s="1"/>
  <c r="J12" i="3"/>
  <c r="K12" i="3" s="1"/>
  <c r="L12" i="3" s="1"/>
  <c r="J11" i="3"/>
  <c r="K11" i="3" s="1"/>
  <c r="L11" i="3" s="1"/>
  <c r="E12" i="3"/>
  <c r="F12" i="3" s="1"/>
  <c r="G12" i="3" s="1"/>
  <c r="E11" i="3"/>
  <c r="F11" i="3" s="1"/>
  <c r="G11" i="3" s="1"/>
  <c r="T10" i="3" l="1"/>
  <c r="U10" i="3" s="1"/>
  <c r="V10" i="3" s="1"/>
  <c r="J10" i="3"/>
  <c r="K10" i="3" s="1"/>
  <c r="E10" i="3"/>
  <c r="F10" i="3" s="1"/>
  <c r="G10" i="3" s="1"/>
  <c r="T9" i="3"/>
  <c r="U9" i="3" s="1"/>
  <c r="V9" i="3" s="1"/>
  <c r="J9" i="3"/>
  <c r="K9" i="3" s="1"/>
  <c r="E9" i="3"/>
  <c r="F9" i="3" s="1"/>
  <c r="G9" i="3" s="1"/>
  <c r="T8" i="3" l="1"/>
  <c r="U8" i="3" s="1"/>
  <c r="V8" i="3" s="1"/>
  <c r="O8" i="3"/>
  <c r="P8" i="3" s="1"/>
  <c r="Q8" i="3" s="1"/>
  <c r="J8" i="3"/>
  <c r="K8" i="3" s="1"/>
  <c r="L8" i="3" s="1"/>
  <c r="F8" i="3"/>
  <c r="G8" i="3" s="1"/>
  <c r="T7" i="3"/>
  <c r="U7" i="3" s="1"/>
  <c r="V7" i="3" s="1"/>
  <c r="O7" i="3"/>
  <c r="P7" i="3" s="1"/>
  <c r="Q7" i="3" s="1"/>
  <c r="J7" i="3"/>
  <c r="K7" i="3" s="1"/>
  <c r="L7" i="3" s="1"/>
  <c r="F7" i="3"/>
  <c r="G7" i="3" s="1"/>
  <c r="E36" i="1" l="1"/>
  <c r="E35" i="1"/>
  <c r="E34" i="1"/>
  <c r="E33" i="1"/>
  <c r="E32" i="1"/>
  <c r="E31" i="1"/>
  <c r="E30" i="1"/>
  <c r="E29" i="1"/>
  <c r="E28" i="1"/>
  <c r="E24" i="1"/>
  <c r="E23" i="1"/>
  <c r="E22" i="1"/>
  <c r="E21" i="1"/>
  <c r="E20" i="1"/>
  <c r="E19" i="1"/>
  <c r="E18" i="1"/>
  <c r="E17" i="1"/>
  <c r="E16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<sst xmlns="http://schemas.openxmlformats.org/spreadsheetml/2006/main" count="942" uniqueCount="303">
  <si>
    <t>CRA</t>
  </si>
  <si>
    <t>Muestra</t>
  </si>
  <si>
    <t>Peso tubo (g)</t>
  </si>
  <si>
    <t>Peso muestra (g)</t>
  </si>
  <si>
    <t>Peso tubo + precipitado (g)</t>
  </si>
  <si>
    <t>CRA (g/g)</t>
  </si>
  <si>
    <t xml:space="preserve">Pasta Tamar </t>
  </si>
  <si>
    <t>Pasta Khalal</t>
  </si>
  <si>
    <t>Pasta Routab</t>
  </si>
  <si>
    <t>CRO</t>
  </si>
  <si>
    <t>CRO (g/g)</t>
  </si>
  <si>
    <t>SWC</t>
  </si>
  <si>
    <t>Vo (mL)</t>
  </si>
  <si>
    <r>
      <rPr>
        <sz val="10"/>
        <color theme="1"/>
        <rFont val="Arial"/>
        <family val="2"/>
      </rPr>
      <t>V</t>
    </r>
    <r>
      <rPr>
        <sz val="7"/>
        <color theme="1"/>
        <rFont val="Arial"/>
        <family val="2"/>
      </rPr>
      <t xml:space="preserve">1 </t>
    </r>
    <r>
      <rPr>
        <sz val="10"/>
        <color theme="1"/>
        <rFont val="Arial"/>
        <family val="2"/>
      </rPr>
      <t>(mL)</t>
    </r>
  </si>
  <si>
    <t>SWC (mL/g)</t>
  </si>
  <si>
    <t>Colonias</t>
  </si>
  <si>
    <t>Dilución</t>
  </si>
  <si>
    <t>UFC/g</t>
  </si>
  <si>
    <t>Enterobacterias</t>
  </si>
  <si>
    <t xml:space="preserve">Mohos </t>
  </si>
  <si>
    <t>Levaduras</t>
  </si>
  <si>
    <t>Aerobios mesófilos</t>
  </si>
  <si>
    <t>Tamar</t>
  </si>
  <si>
    <t>Rutab</t>
  </si>
  <si>
    <t>Khalal</t>
  </si>
  <si>
    <t>% Proteína</t>
  </si>
  <si>
    <t>% Cenizas</t>
  </si>
  <si>
    <t>% FDT</t>
  </si>
  <si>
    <t>UFC/ml</t>
  </si>
  <si>
    <t>log UFC/g</t>
  </si>
  <si>
    <t xml:space="preserve">Khalal </t>
  </si>
  <si>
    <t>% Humedad</t>
  </si>
  <si>
    <t>% Grasa</t>
  </si>
  <si>
    <t>L*</t>
  </si>
  <si>
    <t>a*</t>
  </si>
  <si>
    <t>b*</t>
  </si>
  <si>
    <t>C*</t>
  </si>
  <si>
    <t>h</t>
  </si>
  <si>
    <t>360nm</t>
  </si>
  <si>
    <t>370nm</t>
  </si>
  <si>
    <t>380nm</t>
  </si>
  <si>
    <t>390nm</t>
  </si>
  <si>
    <t>400nm</t>
  </si>
  <si>
    <t>410nm</t>
  </si>
  <si>
    <t>420nm</t>
  </si>
  <si>
    <t>430nm</t>
  </si>
  <si>
    <t>440nm</t>
  </si>
  <si>
    <t>450nm</t>
  </si>
  <si>
    <t>460nm</t>
  </si>
  <si>
    <t>470nm</t>
  </si>
  <si>
    <t>480nm</t>
  </si>
  <si>
    <t>490nm</t>
  </si>
  <si>
    <t>500nm</t>
  </si>
  <si>
    <t>510nm</t>
  </si>
  <si>
    <t>520nm</t>
  </si>
  <si>
    <t>530nm</t>
  </si>
  <si>
    <t>540nm</t>
  </si>
  <si>
    <t>550nm</t>
  </si>
  <si>
    <t>560nm</t>
  </si>
  <si>
    <t>570nm</t>
  </si>
  <si>
    <t>580nm</t>
  </si>
  <si>
    <t>590nm</t>
  </si>
  <si>
    <t>600nm</t>
  </si>
  <si>
    <t>610nm</t>
  </si>
  <si>
    <t>620nm</t>
  </si>
  <si>
    <t>630nm</t>
  </si>
  <si>
    <t>640nm</t>
  </si>
  <si>
    <t>650nm</t>
  </si>
  <si>
    <t>660nm</t>
  </si>
  <si>
    <t>670nm</t>
  </si>
  <si>
    <t>680nm</t>
  </si>
  <si>
    <t>690nm</t>
  </si>
  <si>
    <t>700nm</t>
  </si>
  <si>
    <t>710nm</t>
  </si>
  <si>
    <t>720nm</t>
  </si>
  <si>
    <t>730nm</t>
  </si>
  <si>
    <t>740nm</t>
  </si>
  <si>
    <t xml:space="preserve"> Khalal</t>
  </si>
  <si>
    <t>pH</t>
  </si>
  <si>
    <t>ND</t>
  </si>
  <si>
    <t>Ripen stage</t>
  </si>
  <si>
    <t>WHC (g/g)</t>
  </si>
  <si>
    <t>OHC (g/g)</t>
  </si>
  <si>
    <t>KHDP</t>
  </si>
  <si>
    <t>Desv. Desviación</t>
  </si>
  <si>
    <t>RTDP</t>
  </si>
  <si>
    <t>TMDP</t>
  </si>
  <si>
    <t>Parameter</t>
  </si>
  <si>
    <t>ANOVA</t>
  </si>
  <si>
    <r>
      <t>1.52 ± 0.19</t>
    </r>
    <r>
      <rPr>
        <vertAlign val="superscript"/>
        <sz val="16"/>
        <color theme="1"/>
        <rFont val="Calibri (Cuerpo)"/>
      </rPr>
      <t>b</t>
    </r>
  </si>
  <si>
    <r>
      <t>1.32 ± 0.12</t>
    </r>
    <r>
      <rPr>
        <vertAlign val="superscript"/>
        <sz val="16"/>
        <color theme="1"/>
        <rFont val="Calibri (Cuerpo)"/>
      </rPr>
      <t>b</t>
    </r>
  </si>
  <si>
    <r>
      <t>0.91 ± 0.08</t>
    </r>
    <r>
      <rPr>
        <vertAlign val="superscript"/>
        <sz val="16"/>
        <color theme="1"/>
        <rFont val="Calibri (Cuerpo)"/>
      </rPr>
      <t>a</t>
    </r>
  </si>
  <si>
    <t>**</t>
  </si>
  <si>
    <r>
      <t>1.03 ± 0.05</t>
    </r>
    <r>
      <rPr>
        <vertAlign val="superscript"/>
        <sz val="16"/>
        <color theme="1"/>
        <rFont val="Calibri (Cuerpo)"/>
      </rPr>
      <t>b</t>
    </r>
  </si>
  <si>
    <r>
      <t>0.42 ± 0.09</t>
    </r>
    <r>
      <rPr>
        <vertAlign val="superscript"/>
        <sz val="16"/>
        <color theme="1"/>
        <rFont val="Calibri (Cuerpo)"/>
      </rPr>
      <t>a</t>
    </r>
  </si>
  <si>
    <r>
      <t>0.80 ± 0.13</t>
    </r>
    <r>
      <rPr>
        <vertAlign val="superscript"/>
        <sz val="16"/>
        <color theme="1"/>
        <rFont val="Calibri (Cuerpo)"/>
      </rPr>
      <t>b</t>
    </r>
  </si>
  <si>
    <t>***</t>
  </si>
  <si>
    <r>
      <t>1.98 ± 0.40</t>
    </r>
    <r>
      <rPr>
        <vertAlign val="superscript"/>
        <sz val="16"/>
        <color theme="1"/>
        <rFont val="Calibri (Cuerpo)"/>
      </rPr>
      <t>a</t>
    </r>
  </si>
  <si>
    <r>
      <t>3.17 ± 0.19</t>
    </r>
    <r>
      <rPr>
        <vertAlign val="superscript"/>
        <sz val="16"/>
        <color theme="1"/>
        <rFont val="Calibri (Cuerpo)"/>
      </rPr>
      <t>b</t>
    </r>
  </si>
  <si>
    <r>
      <t>3.15 ± 0.19</t>
    </r>
    <r>
      <rPr>
        <vertAlign val="superscript"/>
        <sz val="16"/>
        <color theme="1"/>
        <rFont val="Calibri (Cuerpo)"/>
      </rPr>
      <t>b</t>
    </r>
  </si>
  <si>
    <t>**: P &lt; 0.01; ***: P &lt; 0.001</t>
  </si>
  <si>
    <t xml:space="preserve">a-b Different superscripts between row means significant differences (P &lt; 0.05) due to ripening stage. </t>
  </si>
  <si>
    <t xml:space="preserve"> **: P &lt; 0.01; ***: P &lt; 0.001</t>
  </si>
  <si>
    <t>a-c Different superscripts between row means significant differences (P &lt; 0.05) due to ripening stage</t>
  </si>
  <si>
    <t>NS: P &gt; 0.05; **: P &lt; 0.01; ***: P &lt; 0.001</t>
  </si>
  <si>
    <r>
      <t>62.87 ± 1.11</t>
    </r>
    <r>
      <rPr>
        <vertAlign val="superscript"/>
        <sz val="16"/>
        <color theme="1"/>
        <rFont val="Calibri (Cuerpo)"/>
      </rPr>
      <t>a</t>
    </r>
  </si>
  <si>
    <r>
      <t>65.79 ± 0.78</t>
    </r>
    <r>
      <rPr>
        <vertAlign val="superscript"/>
        <sz val="16"/>
        <color theme="1"/>
        <rFont val="Calibri (Cuerpo)"/>
      </rPr>
      <t>b</t>
    </r>
  </si>
  <si>
    <r>
      <t>67.90 ± 1.13</t>
    </r>
    <r>
      <rPr>
        <vertAlign val="superscript"/>
        <sz val="16"/>
        <color theme="1"/>
        <rFont val="Calibri (Cuerpo)"/>
      </rPr>
      <t>b</t>
    </r>
  </si>
  <si>
    <r>
      <t>5.51 ± 0.18</t>
    </r>
    <r>
      <rPr>
        <vertAlign val="superscript"/>
        <sz val="16"/>
        <color theme="1"/>
        <rFont val="Calibri (Cuerpo)"/>
      </rPr>
      <t>a</t>
    </r>
  </si>
  <si>
    <r>
      <t>10.95 ± 0.75</t>
    </r>
    <r>
      <rPr>
        <vertAlign val="superscript"/>
        <sz val="16"/>
        <color theme="1"/>
        <rFont val="Calibri (Cuerpo)"/>
      </rPr>
      <t>b</t>
    </r>
  </si>
  <si>
    <r>
      <t>11.58 ± 0.63</t>
    </r>
    <r>
      <rPr>
        <vertAlign val="superscript"/>
        <sz val="16"/>
        <color theme="1"/>
        <rFont val="Calibri (Cuerpo)"/>
      </rPr>
      <t>b</t>
    </r>
  </si>
  <si>
    <r>
      <t>4.91 ± 0.18</t>
    </r>
    <r>
      <rPr>
        <vertAlign val="superscript"/>
        <sz val="16"/>
        <color theme="1"/>
        <rFont val="Calibri (Cuerpo)"/>
      </rPr>
      <t>a</t>
    </r>
  </si>
  <si>
    <r>
      <t>9.99 ± 0.74</t>
    </r>
    <r>
      <rPr>
        <vertAlign val="superscript"/>
        <sz val="16"/>
        <color theme="1"/>
        <rFont val="Calibri (Cuerpo)"/>
      </rPr>
      <t>b</t>
    </r>
  </si>
  <si>
    <r>
      <t>10.73 ± 0.61</t>
    </r>
    <r>
      <rPr>
        <vertAlign val="superscript"/>
        <sz val="16"/>
        <color theme="1"/>
        <rFont val="Calibri (Cuerpo)"/>
      </rPr>
      <t>b</t>
    </r>
  </si>
  <si>
    <r>
      <t>2.51 ± 0.09</t>
    </r>
    <r>
      <rPr>
        <vertAlign val="superscript"/>
        <sz val="16"/>
        <color theme="1"/>
        <rFont val="Calibri (Cuerpo)"/>
      </rPr>
      <t>a</t>
    </r>
  </si>
  <si>
    <r>
      <t>4.48 ± 0.20</t>
    </r>
    <r>
      <rPr>
        <vertAlign val="superscript"/>
        <sz val="16"/>
        <color theme="1"/>
        <rFont val="Calibri (Cuerpo)"/>
      </rPr>
      <t>b</t>
    </r>
  </si>
  <si>
    <r>
      <t>4.35 ± 0.26</t>
    </r>
    <r>
      <rPr>
        <vertAlign val="superscript"/>
        <sz val="16"/>
        <color theme="1"/>
        <rFont val="Calibri (Cuerpo)"/>
      </rPr>
      <t>b</t>
    </r>
  </si>
  <si>
    <r>
      <t>30.29 ± 0.73</t>
    </r>
    <r>
      <rPr>
        <vertAlign val="superscript"/>
        <sz val="16"/>
        <color theme="1"/>
        <rFont val="Calibri (Cuerpo)"/>
      </rPr>
      <t>a</t>
    </r>
  </si>
  <si>
    <r>
      <t>34.85 ± 0.50</t>
    </r>
    <r>
      <rPr>
        <vertAlign val="superscript"/>
        <sz val="16"/>
        <color theme="1"/>
        <rFont val="Calibri (Cuerpo)"/>
      </rPr>
      <t>b</t>
    </r>
  </si>
  <si>
    <r>
      <t>40.32 ± 0.11</t>
    </r>
    <r>
      <rPr>
        <vertAlign val="superscript"/>
        <sz val="16"/>
        <color theme="1"/>
        <rFont val="Calibri (Cuerpo)"/>
      </rPr>
      <t>c</t>
    </r>
  </si>
  <si>
    <r>
      <t>18.61 ±  0.23</t>
    </r>
    <r>
      <rPr>
        <vertAlign val="superscript"/>
        <sz val="16"/>
        <color theme="1"/>
        <rFont val="Calibri (Cuerpo)"/>
      </rPr>
      <t>a</t>
    </r>
  </si>
  <si>
    <r>
      <t>18.87 ±  0.29</t>
    </r>
    <r>
      <rPr>
        <vertAlign val="superscript"/>
        <sz val="16"/>
        <color theme="1"/>
        <rFont val="Calibri (Cuerpo)"/>
      </rPr>
      <t>a</t>
    </r>
  </si>
  <si>
    <r>
      <t>21.99 ± 0.23</t>
    </r>
    <r>
      <rPr>
        <vertAlign val="superscript"/>
        <sz val="16"/>
        <color theme="1"/>
        <rFont val="Calibri (Cuerpo)"/>
      </rPr>
      <t>b</t>
    </r>
  </si>
  <si>
    <t>TDF (%)</t>
  </si>
  <si>
    <t>NS</t>
  </si>
  <si>
    <t>0.48 ± 0.22</t>
  </si>
  <si>
    <t>0.64 ± 0.09</t>
  </si>
  <si>
    <t>0.62 ±  0.42</t>
  </si>
  <si>
    <t>Ash (%)</t>
  </si>
  <si>
    <t>1.16 ± 0.01</t>
  </si>
  <si>
    <t>1.11 ± 0.01</t>
  </si>
  <si>
    <t>1.13 ± 0.08</t>
  </si>
  <si>
    <t>Protein (%)</t>
  </si>
  <si>
    <t>0.39 ± 0.33</t>
  </si>
  <si>
    <t>0.17 ± 0.01</t>
  </si>
  <si>
    <t>0.25 ± 0.13</t>
  </si>
  <si>
    <t>Fat (%)</t>
  </si>
  <si>
    <r>
      <t>48.25 ± 0.33</t>
    </r>
    <r>
      <rPr>
        <vertAlign val="superscript"/>
        <sz val="16"/>
        <color theme="1"/>
        <rFont val="Calibri (Cuerpo)"/>
      </rPr>
      <t>c</t>
    </r>
  </si>
  <si>
    <r>
      <t>51.09 ± 0.31</t>
    </r>
    <r>
      <rPr>
        <vertAlign val="superscript"/>
        <sz val="16"/>
        <color theme="1"/>
        <rFont val="Calibri (Cuerpo)"/>
      </rPr>
      <t>b</t>
    </r>
  </si>
  <si>
    <r>
      <t>54.67 ± 0.42</t>
    </r>
    <r>
      <rPr>
        <vertAlign val="superscript"/>
        <sz val="16"/>
        <color theme="1"/>
        <rFont val="Calibri (Cuerpo)"/>
      </rPr>
      <t>a</t>
    </r>
  </si>
  <si>
    <t>Moisture (%)</t>
  </si>
  <si>
    <r>
      <t>7.16 ± 0.01</t>
    </r>
    <r>
      <rPr>
        <vertAlign val="superscript"/>
        <sz val="16"/>
        <color theme="1"/>
        <rFont val="Calibri (Cuerpo)"/>
      </rPr>
      <t>b</t>
    </r>
  </si>
  <si>
    <r>
      <t>7.22 ± 0.01</t>
    </r>
    <r>
      <rPr>
        <vertAlign val="superscript"/>
        <sz val="16"/>
        <color theme="1"/>
        <rFont val="Calibri (Cuerpo)"/>
      </rPr>
      <t>b</t>
    </r>
  </si>
  <si>
    <r>
      <t>6.46 ± 0.21</t>
    </r>
    <r>
      <rPr>
        <vertAlign val="superscript"/>
        <sz val="16"/>
        <color theme="1"/>
        <rFont val="Calibri (Cuerpo)"/>
      </rPr>
      <t>a</t>
    </r>
  </si>
  <si>
    <t>Media</t>
  </si>
  <si>
    <t xml:space="preserve"> ***: P &lt; 0.001</t>
  </si>
  <si>
    <t>***: P &lt; 0.001</t>
  </si>
  <si>
    <r>
      <t>3.05 ± 0.02</t>
    </r>
    <r>
      <rPr>
        <vertAlign val="superscript"/>
        <sz val="16"/>
        <color theme="1"/>
        <rFont val="Calibri (Cuerpo)"/>
      </rPr>
      <t>b</t>
    </r>
  </si>
  <si>
    <r>
      <t>3.12 ± 0.02</t>
    </r>
    <r>
      <rPr>
        <vertAlign val="superscript"/>
        <sz val="16"/>
        <color theme="1"/>
        <rFont val="Calibri (Cuerpo)"/>
      </rPr>
      <t>c</t>
    </r>
  </si>
  <si>
    <r>
      <t>2.67 ± 0.01</t>
    </r>
    <r>
      <rPr>
        <vertAlign val="superscript"/>
        <sz val="16"/>
        <color theme="1"/>
        <rFont val="Calibri (Cuerpo)"/>
      </rPr>
      <t>a</t>
    </r>
  </si>
  <si>
    <t>Total aerobic bacteria</t>
  </si>
  <si>
    <r>
      <t>ND</t>
    </r>
    <r>
      <rPr>
        <vertAlign val="superscript"/>
        <sz val="16"/>
        <color theme="1"/>
        <rFont val="Calibri (Cuerpo)"/>
      </rPr>
      <t>a</t>
    </r>
  </si>
  <si>
    <r>
      <t>2.01 ± 0.02</t>
    </r>
    <r>
      <rPr>
        <vertAlign val="superscript"/>
        <sz val="16"/>
        <color theme="1"/>
        <rFont val="Calibri (Cuerpo)"/>
      </rPr>
      <t>b</t>
    </r>
  </si>
  <si>
    <t>Yeasts</t>
  </si>
  <si>
    <r>
      <t>0.87 ± 0.04</t>
    </r>
    <r>
      <rPr>
        <vertAlign val="superscript"/>
        <sz val="16"/>
        <color theme="1"/>
        <rFont val="Calibri (Cuerpo)"/>
      </rPr>
      <t>c</t>
    </r>
  </si>
  <si>
    <r>
      <t>0.65 ± 0.07</t>
    </r>
    <r>
      <rPr>
        <vertAlign val="superscript"/>
        <sz val="16"/>
        <color theme="1"/>
        <rFont val="Calibri (Cuerpo)"/>
      </rPr>
      <t>b</t>
    </r>
  </si>
  <si>
    <t>Molds</t>
  </si>
  <si>
    <r>
      <t>0.39 ± 0.13</t>
    </r>
    <r>
      <rPr>
        <vertAlign val="superscript"/>
        <sz val="16"/>
        <color theme="1"/>
        <rFont val="Calibri (Cuerpo)"/>
      </rPr>
      <t>a</t>
    </r>
  </si>
  <si>
    <r>
      <t>1.70 ± 0.01</t>
    </r>
    <r>
      <rPr>
        <vertAlign val="superscript"/>
        <sz val="16"/>
        <color theme="1"/>
        <rFont val="Calibri (Cuerpo)"/>
      </rPr>
      <t>c</t>
    </r>
  </si>
  <si>
    <r>
      <t>1.04 ± 0.06</t>
    </r>
    <r>
      <rPr>
        <vertAlign val="superscript"/>
        <sz val="16"/>
        <color theme="1"/>
        <rFont val="Calibri (Cuerpo)"/>
      </rPr>
      <t>b</t>
    </r>
  </si>
  <si>
    <t>Enterobacteria</t>
  </si>
  <si>
    <t>Microorganism group</t>
  </si>
  <si>
    <t>Aerobios</t>
  </si>
  <si>
    <t>Mohos</t>
  </si>
  <si>
    <t>Harina Routab</t>
  </si>
  <si>
    <t>Harina Khalal</t>
  </si>
  <si>
    <t xml:space="preserve">Harina Tamar </t>
  </si>
  <si>
    <t>No crecimiento de aerobios mesófilos</t>
  </si>
  <si>
    <t>Harina Tamar</t>
  </si>
  <si>
    <t>Harina Rutab</t>
  </si>
  <si>
    <t>a-b Different superscripts between row means significant differences (P &lt; 0.05) due to ripening stage</t>
  </si>
  <si>
    <t>NS: P &gt; 0.05; ***: P &lt; 0.001</t>
  </si>
  <si>
    <r>
      <t>4.01 ± 0.22</t>
    </r>
    <r>
      <rPr>
        <vertAlign val="superscript"/>
        <sz val="16"/>
        <color theme="1"/>
        <rFont val="Calibri (Cuerpo)"/>
      </rPr>
      <t>a</t>
    </r>
  </si>
  <si>
    <r>
      <t>4.06 ± 0.41</t>
    </r>
    <r>
      <rPr>
        <vertAlign val="superscript"/>
        <sz val="16"/>
        <color theme="1"/>
        <rFont val="Calibri (Cuerpo)"/>
      </rPr>
      <t>a</t>
    </r>
  </si>
  <si>
    <r>
      <t>5.48 ± 0.06</t>
    </r>
    <r>
      <rPr>
        <vertAlign val="superscript"/>
        <sz val="16"/>
        <color theme="1"/>
        <rFont val="Calibri (Cuerpo)"/>
      </rPr>
      <t>b</t>
    </r>
  </si>
  <si>
    <t>1.43 ± 0.08</t>
  </si>
  <si>
    <t>1.26 ± 0.27</t>
  </si>
  <si>
    <t>1.41 ± 0.26</t>
  </si>
  <si>
    <r>
      <t>5.01 ± 0.16</t>
    </r>
    <r>
      <rPr>
        <vertAlign val="superscript"/>
        <sz val="16"/>
        <color theme="1"/>
        <rFont val="Calibri (Cuerpo)"/>
      </rPr>
      <t>a</t>
    </r>
  </si>
  <si>
    <r>
      <t>4.80 ± 0.04</t>
    </r>
    <r>
      <rPr>
        <vertAlign val="superscript"/>
        <sz val="16"/>
        <color theme="1"/>
        <rFont val="Calibri (Cuerpo)"/>
      </rPr>
      <t>a</t>
    </r>
  </si>
  <si>
    <r>
      <t>6.34 ± 0.27</t>
    </r>
    <r>
      <rPr>
        <vertAlign val="superscript"/>
        <sz val="16"/>
        <color theme="1"/>
        <rFont val="Calibri (Cuerpo)"/>
      </rPr>
      <t>b</t>
    </r>
  </si>
  <si>
    <t>TMDF</t>
  </si>
  <si>
    <t>RTDF</t>
  </si>
  <si>
    <t>KHDF</t>
  </si>
  <si>
    <t>NS: P &gt; 0.05; *: P &lt; 0.05; ***: P &lt; 0.001</t>
  </si>
  <si>
    <r>
      <t>76.54 ± 0.24</t>
    </r>
    <r>
      <rPr>
        <vertAlign val="superscript"/>
        <sz val="16"/>
        <color theme="1"/>
        <rFont val="Calibri (Cuerpo)"/>
      </rPr>
      <t>b</t>
    </r>
  </si>
  <si>
    <r>
      <t>76.33 ± 0.28</t>
    </r>
    <r>
      <rPr>
        <vertAlign val="superscript"/>
        <sz val="16"/>
        <color theme="1"/>
        <rFont val="Calibri (Cuerpo)"/>
      </rPr>
      <t>b</t>
    </r>
  </si>
  <si>
    <r>
      <t>73.71 ± 0.19</t>
    </r>
    <r>
      <rPr>
        <vertAlign val="superscript"/>
        <sz val="16"/>
        <color theme="1"/>
        <rFont val="Calibri (Cuerpo)"/>
      </rPr>
      <t>a</t>
    </r>
  </si>
  <si>
    <r>
      <t>14.28 ± 0.14</t>
    </r>
    <r>
      <rPr>
        <vertAlign val="superscript"/>
        <sz val="16"/>
        <color theme="1"/>
        <rFont val="Calibri (Cuerpo)"/>
      </rPr>
      <t>c</t>
    </r>
  </si>
  <si>
    <r>
      <t>13.34 ± 0.07</t>
    </r>
    <r>
      <rPr>
        <vertAlign val="superscript"/>
        <sz val="16"/>
        <color theme="1"/>
        <rFont val="Calibri (Cuerpo)"/>
      </rPr>
      <t>a</t>
    </r>
  </si>
  <si>
    <r>
      <t>14.01 ± 0.08</t>
    </r>
    <r>
      <rPr>
        <vertAlign val="superscript"/>
        <sz val="16"/>
        <color theme="1"/>
        <rFont val="Calibri (Cuerpo)"/>
      </rPr>
      <t>b</t>
    </r>
  </si>
  <si>
    <r>
      <t>13.89 ± 0.12</t>
    </r>
    <r>
      <rPr>
        <vertAlign val="superscript"/>
        <sz val="16"/>
        <color theme="1"/>
        <rFont val="Calibri (Cuerpo)"/>
      </rPr>
      <t>c</t>
    </r>
  </si>
  <si>
    <r>
      <t>12.96 ± 0.07</t>
    </r>
    <r>
      <rPr>
        <vertAlign val="superscript"/>
        <sz val="16"/>
        <color theme="1"/>
        <rFont val="Calibri (Cuerpo)"/>
      </rPr>
      <t>a</t>
    </r>
  </si>
  <si>
    <r>
      <t>13.44 ± 0.08</t>
    </r>
    <r>
      <rPr>
        <vertAlign val="superscript"/>
        <sz val="16"/>
        <color theme="1"/>
        <rFont val="Calibri (Cuerpo)"/>
      </rPr>
      <t>b</t>
    </r>
  </si>
  <si>
    <r>
      <t>3.33 ± 0.09</t>
    </r>
    <r>
      <rPr>
        <vertAlign val="superscript"/>
        <sz val="16"/>
        <color theme="1"/>
        <rFont val="Calibri (Cuerpo)"/>
      </rPr>
      <t>b</t>
    </r>
  </si>
  <si>
    <r>
      <t>3.15 ± 0.07</t>
    </r>
    <r>
      <rPr>
        <vertAlign val="superscript"/>
        <sz val="16"/>
        <color theme="1"/>
        <rFont val="Calibri (Cuerpo)"/>
      </rPr>
      <t>a</t>
    </r>
  </si>
  <si>
    <r>
      <t>3.93 ± 0.04</t>
    </r>
    <r>
      <rPr>
        <vertAlign val="superscript"/>
        <sz val="16"/>
        <color theme="1"/>
        <rFont val="Calibri (Cuerpo)"/>
      </rPr>
      <t>c</t>
    </r>
  </si>
  <si>
    <r>
      <t>56.72 ± 0.13</t>
    </r>
    <r>
      <rPr>
        <vertAlign val="superscript"/>
        <sz val="16"/>
        <color theme="1"/>
        <rFont val="Calibri (Cuerpo)"/>
      </rPr>
      <t>a</t>
    </r>
  </si>
  <si>
    <r>
      <t>61.97 ± 0.25</t>
    </r>
    <r>
      <rPr>
        <vertAlign val="superscript"/>
        <sz val="16"/>
        <color theme="1"/>
        <rFont val="Calibri (Cuerpo)"/>
      </rPr>
      <t>b</t>
    </r>
  </si>
  <si>
    <r>
      <t>62.46 ± 0.27</t>
    </r>
    <r>
      <rPr>
        <vertAlign val="superscript"/>
        <sz val="16"/>
        <color theme="1"/>
        <rFont val="Calibri (Cuerpo)"/>
      </rPr>
      <t>b</t>
    </r>
  </si>
  <si>
    <t>*</t>
  </si>
  <si>
    <r>
      <t>27.98 ±  0.38</t>
    </r>
    <r>
      <rPr>
        <vertAlign val="superscript"/>
        <sz val="16"/>
        <color theme="1"/>
        <rFont val="Calibri (Cuerpo)"/>
      </rPr>
      <t>a</t>
    </r>
  </si>
  <si>
    <r>
      <t>30.64 ±  0.27</t>
    </r>
    <r>
      <rPr>
        <vertAlign val="superscript"/>
        <sz val="16"/>
        <color theme="1"/>
        <rFont val="Calibri (Cuerpo)"/>
      </rPr>
      <t>b</t>
    </r>
  </si>
  <si>
    <r>
      <t>32.14 ± 0.98</t>
    </r>
    <r>
      <rPr>
        <vertAlign val="superscript"/>
        <sz val="16"/>
        <color theme="1"/>
        <rFont val="Calibri (Cuerpo)"/>
      </rPr>
      <t>b</t>
    </r>
  </si>
  <si>
    <t>1.66 ± 0.26</t>
  </si>
  <si>
    <t>1.34 ± 0.50</t>
  </si>
  <si>
    <t>1.93 ±  0.33</t>
  </si>
  <si>
    <t>6.78 ± 0.65</t>
  </si>
  <si>
    <t>6.75 ± 0.10</t>
  </si>
  <si>
    <t>7.38 ± 0.33</t>
  </si>
  <si>
    <r>
      <t>1.15 ± 0.73</t>
    </r>
    <r>
      <rPr>
        <vertAlign val="superscript"/>
        <sz val="16"/>
        <color theme="1"/>
        <rFont val="Calibri (Cuerpo)"/>
      </rPr>
      <t>a</t>
    </r>
  </si>
  <si>
    <r>
      <t>1.07 ± 0.55</t>
    </r>
    <r>
      <rPr>
        <vertAlign val="superscript"/>
        <sz val="16"/>
        <color theme="1"/>
        <rFont val="Calibri (Cuerpo)"/>
      </rPr>
      <t>a</t>
    </r>
  </si>
  <si>
    <r>
      <t>18.06 ± 1.20</t>
    </r>
    <r>
      <rPr>
        <vertAlign val="superscript"/>
        <sz val="16"/>
        <color theme="1"/>
        <rFont val="Calibri (Cuerpo)"/>
      </rPr>
      <t>b</t>
    </r>
  </si>
  <si>
    <t>5.69 ± 1.01</t>
  </si>
  <si>
    <t>7.26 ± 1.30</t>
  </si>
  <si>
    <t>4.62 ± 0.33</t>
  </si>
  <si>
    <r>
      <t>6.22 ± 0.03</t>
    </r>
    <r>
      <rPr>
        <vertAlign val="superscript"/>
        <sz val="16"/>
        <color theme="1"/>
        <rFont val="Calibri (Cuerpo)"/>
      </rPr>
      <t>c</t>
    </r>
  </si>
  <si>
    <r>
      <t>6.32 ± 0.01</t>
    </r>
    <r>
      <rPr>
        <vertAlign val="superscript"/>
        <sz val="16"/>
        <color theme="1"/>
        <rFont val="Calibri (Cuerpo)"/>
      </rPr>
      <t>a</t>
    </r>
  </si>
  <si>
    <r>
      <t>6.36 ± 0.01</t>
    </r>
    <r>
      <rPr>
        <vertAlign val="superscript"/>
        <sz val="16"/>
        <color theme="1"/>
        <rFont val="Calibri (Cuerpo)"/>
      </rPr>
      <t>b</t>
    </r>
  </si>
  <si>
    <t>NS: P &gt; 0.05</t>
  </si>
  <si>
    <t>0.30 ± 0.0</t>
  </si>
  <si>
    <t>0.39 ± 0.13</t>
  </si>
  <si>
    <t>0.45 ± 0.21</t>
  </si>
  <si>
    <t>0.70 ± 0.00</t>
  </si>
  <si>
    <t>0.59 ± 0.05</t>
  </si>
  <si>
    <t>Informe</t>
  </si>
  <si>
    <r>
      <rPr>
        <vertAlign val="superscript"/>
        <sz val="12"/>
        <color theme="1"/>
        <rFont val="Calibri (Cuerpo)"/>
      </rPr>
      <t>o</t>
    </r>
    <r>
      <rPr>
        <sz val="10"/>
        <color rgb="FF000000"/>
        <rFont val="Arial"/>
        <scheme val="minor"/>
      </rPr>
      <t>Brix</t>
    </r>
  </si>
  <si>
    <t>Date juice</t>
  </si>
  <si>
    <t>Succinico</t>
  </si>
  <si>
    <t>NR</t>
  </si>
  <si>
    <t>Ascórbico</t>
  </si>
  <si>
    <t>Málico</t>
  </si>
  <si>
    <t>Tartárico</t>
  </si>
  <si>
    <t>Cítrico</t>
  </si>
  <si>
    <t>Oxálico</t>
  </si>
  <si>
    <t>Agua 3 Khalal 2</t>
  </si>
  <si>
    <t>Agua 3 Khalal 1</t>
  </si>
  <si>
    <t>Agua 2 Khalal 2</t>
  </si>
  <si>
    <t>Agua 2 Khalal 1</t>
  </si>
  <si>
    <t>Agua 1 Khalal 2</t>
  </si>
  <si>
    <t>Agua 1 Khalal 1</t>
  </si>
  <si>
    <t>Agua 3 Routab 2</t>
  </si>
  <si>
    <t>Agua 3 Routab 1</t>
  </si>
  <si>
    <t>Agua 2 Routab 2</t>
  </si>
  <si>
    <t>Agua 2 Routab 1</t>
  </si>
  <si>
    <t>Agua 1 Routab 2</t>
  </si>
  <si>
    <t>Agua 1 Routab 1</t>
  </si>
  <si>
    <t>Agua 3 Tamar 2</t>
  </si>
  <si>
    <t>Agua 3 Tamar 1</t>
  </si>
  <si>
    <t>Agua 2 Tamar 2</t>
  </si>
  <si>
    <t>Agua 2 Tamar 1</t>
  </si>
  <si>
    <t>Agua 1 Tamar 2</t>
  </si>
  <si>
    <t>Agua 1 Tamar 1</t>
  </si>
  <si>
    <t>Harina Khalal 2</t>
  </si>
  <si>
    <t>Harina Khalal 1</t>
  </si>
  <si>
    <t>Harina Routab 2</t>
  </si>
  <si>
    <t>Harina Routab 1</t>
  </si>
  <si>
    <t>Harina Tamar 2</t>
  </si>
  <si>
    <t>Harina Tamar 1</t>
  </si>
  <si>
    <t>Pasta Khalal 2</t>
  </si>
  <si>
    <t>Pasta Khalal 1</t>
  </si>
  <si>
    <t>Pasta Routab 2</t>
  </si>
  <si>
    <t>Pasta Routab 1</t>
  </si>
  <si>
    <t>Pasta Tamar 2</t>
  </si>
  <si>
    <t>Pasta Tamar 1</t>
  </si>
  <si>
    <t>Fructosa (nRIU*s)</t>
  </si>
  <si>
    <t>Glucosa (nRIU*s)</t>
  </si>
  <si>
    <t>Agua 3º lavado Khalal 2</t>
  </si>
  <si>
    <t>Agua 3º lavado Khalal 1</t>
  </si>
  <si>
    <t>Agua 2º lavado Khalal 2</t>
  </si>
  <si>
    <t>Agua 2º lavado Khalal 1</t>
  </si>
  <si>
    <t>Agua 1º lavado Khalal 2</t>
  </si>
  <si>
    <t>Agua 1º lavado Khalal 1</t>
  </si>
  <si>
    <t>Agua 3º lavado Routab 2</t>
  </si>
  <si>
    <t>Agua 3º lavado Routab 1</t>
  </si>
  <si>
    <t>Agua 3º lavado Tamar 2</t>
  </si>
  <si>
    <t>Agua 3º lavado Tamar 1</t>
  </si>
  <si>
    <t>Agua 2º lavado Routab 2</t>
  </si>
  <si>
    <t>Agua 2º lavado Routab 1</t>
  </si>
  <si>
    <t>Agua 2º lavado Tamar 2</t>
  </si>
  <si>
    <t>Agua 2º lavado Tamar 1</t>
  </si>
  <si>
    <t>Agua 1º lavado Routab 2</t>
  </si>
  <si>
    <t>Agua 1º lavado Routab 1</t>
  </si>
  <si>
    <t>Agua 1º lavado Tamar 2</t>
  </si>
  <si>
    <t>Agua 1º lavado Tamar 1</t>
  </si>
  <si>
    <t>x-z Different superscripts means significant differences (P &lt; 0.05) within date juice.</t>
  </si>
  <si>
    <t xml:space="preserve">a-c Different superscripts means significant differences (P &lt; 0.05) due to ripening stage. </t>
  </si>
  <si>
    <r>
      <t>3r</t>
    </r>
    <r>
      <rPr>
        <vertAlign val="superscript"/>
        <sz val="12"/>
        <color theme="1"/>
        <rFont val="Calibri (Cuerpo)"/>
      </rPr>
      <t>d</t>
    </r>
  </si>
  <si>
    <r>
      <t>2</t>
    </r>
    <r>
      <rPr>
        <vertAlign val="superscript"/>
        <sz val="12"/>
        <color theme="1"/>
        <rFont val="Calibri (Cuerpo)"/>
      </rPr>
      <t>nd</t>
    </r>
  </si>
  <si>
    <r>
      <t>1</t>
    </r>
    <r>
      <rPr>
        <vertAlign val="superscript"/>
        <sz val="12"/>
        <color theme="1"/>
        <rFont val="Calibri (Cuerpo)"/>
      </rPr>
      <t>st</t>
    </r>
  </si>
  <si>
    <t xml:space="preserve">oBrix </t>
  </si>
  <si>
    <t>x-z Different superscripts between columns means significant differences (P &lt; 0.05) within date juice.</t>
  </si>
  <si>
    <t xml:space="preserve">a-c Different superscripts between row means significant differences (P &lt; 0.05) due to ripening stage. </t>
  </si>
  <si>
    <r>
      <t>4.2 ± 0.0</t>
    </r>
    <r>
      <rPr>
        <vertAlign val="superscript"/>
        <sz val="14"/>
        <color theme="1"/>
        <rFont val="Arial"/>
        <family val="2"/>
      </rPr>
      <t>az</t>
    </r>
  </si>
  <si>
    <r>
      <t>3.1 ± 0.1</t>
    </r>
    <r>
      <rPr>
        <vertAlign val="superscript"/>
        <sz val="14"/>
        <color theme="1"/>
        <rFont val="Arial"/>
        <family val="2"/>
      </rPr>
      <t>ax</t>
    </r>
  </si>
  <si>
    <r>
      <t>3.5 ± 0.1</t>
    </r>
    <r>
      <rPr>
        <vertAlign val="superscript"/>
        <sz val="14"/>
        <color theme="1"/>
        <rFont val="Arial"/>
        <family val="2"/>
      </rPr>
      <t>ay</t>
    </r>
  </si>
  <si>
    <r>
      <t>10.9 ± 0.1</t>
    </r>
    <r>
      <rPr>
        <vertAlign val="superscript"/>
        <sz val="14"/>
        <color theme="1"/>
        <rFont val="Arial"/>
        <family val="2"/>
      </rPr>
      <t>by</t>
    </r>
  </si>
  <si>
    <r>
      <t>9.3 ± 0.3</t>
    </r>
    <r>
      <rPr>
        <vertAlign val="superscript"/>
        <sz val="14"/>
        <color theme="1"/>
        <rFont val="Arial"/>
        <family val="2"/>
      </rPr>
      <t>bx</t>
    </r>
  </si>
  <si>
    <r>
      <t>9.0 ± 0.1</t>
    </r>
    <r>
      <rPr>
        <vertAlign val="superscript"/>
        <sz val="14"/>
        <color theme="1"/>
        <rFont val="Arial"/>
        <family val="2"/>
      </rPr>
      <t>bx</t>
    </r>
  </si>
  <si>
    <r>
      <t>18.3 ± 0.1</t>
    </r>
    <r>
      <rPr>
        <vertAlign val="superscript"/>
        <sz val="14"/>
        <color theme="1"/>
        <rFont val="Arial"/>
        <family val="2"/>
      </rPr>
      <t>cy</t>
    </r>
  </si>
  <si>
    <r>
      <t>19.5 ± 0.1</t>
    </r>
    <r>
      <rPr>
        <vertAlign val="superscript"/>
        <sz val="14"/>
        <color theme="1"/>
        <rFont val="Arial"/>
        <family val="2"/>
      </rPr>
      <t>cz</t>
    </r>
  </si>
  <si>
    <r>
      <t>14.9 ± 0.2</t>
    </r>
    <r>
      <rPr>
        <vertAlign val="superscript"/>
        <sz val="14"/>
        <color theme="1"/>
        <rFont val="Arial"/>
        <family val="2"/>
      </rPr>
      <t>cx</t>
    </r>
  </si>
  <si>
    <r>
      <rPr>
        <vertAlign val="superscript"/>
        <sz val="14"/>
        <color theme="1"/>
        <rFont val="Arial"/>
        <family val="2"/>
      </rPr>
      <t>o</t>
    </r>
    <r>
      <rPr>
        <sz val="14"/>
        <color theme="1"/>
        <rFont val="Arial"/>
        <family val="2"/>
      </rPr>
      <t xml:space="preserve">Brix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</si>
</sst>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5" formatCode="0.0"/>
  </numFmts>
  <fonts count="18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</font>
    <font>
      <sz val="16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vertAlign val="superscript"/>
      <sz val="16"/>
      <color theme="1"/>
      <name val="Calibri (Cuerpo)"/>
    </font>
    <font>
      <sz val="7"/>
      <color theme="1"/>
      <name val="AdvOT7fb33346.I"/>
    </font>
    <font>
      <b/>
      <sz val="14"/>
      <color rgb="FF000000"/>
      <name val="Arial"/>
      <family val="2"/>
      <scheme val="minor"/>
    </font>
    <font>
      <vertAlign val="superscript"/>
      <sz val="12"/>
      <color theme="1"/>
      <name val="Calibri (Cuerpo)"/>
    </font>
    <font>
      <sz val="12"/>
      <color rgb="FF0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vertAlign val="superscript"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AD1DC"/>
        <bgColor rgb="FFEAD1D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7FD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08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5" fillId="0" borderId="0" xfId="0" applyFo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0" xfId="1"/>
    <xf numFmtId="0" fontId="11" fillId="0" borderId="0" xfId="1" applyFont="1"/>
    <xf numFmtId="0" fontId="1" fillId="0" borderId="0" xfId="1" applyAlignment="1">
      <alignment horizontal="center"/>
    </xf>
    <xf numFmtId="0" fontId="2" fillId="0" borderId="9" xfId="1" applyFont="1" applyBorder="1"/>
    <xf numFmtId="2" fontId="9" fillId="0" borderId="1" xfId="1" applyNumberFormat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3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2" fontId="1" fillId="0" borderId="0" xfId="1" applyNumberFormat="1" applyAlignment="1">
      <alignment horizontal="center"/>
    </xf>
    <xf numFmtId="2" fontId="1" fillId="0" borderId="0" xfId="1" applyNumberFormat="1"/>
    <xf numFmtId="0" fontId="1" fillId="0" borderId="0" xfId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2" fontId="9" fillId="0" borderId="1" xfId="1" applyNumberFormat="1" applyFont="1" applyBorder="1" applyAlignment="1">
      <alignment horizontal="center" vertical="center"/>
    </xf>
    <xf numFmtId="2" fontId="9" fillId="0" borderId="0" xfId="1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 applyAlignment="1">
      <alignment horizontal="center" vertical="center"/>
    </xf>
    <xf numFmtId="0" fontId="8" fillId="0" borderId="0" xfId="1" applyFont="1"/>
    <xf numFmtId="0" fontId="5" fillId="0" borderId="0" xfId="2"/>
    <xf numFmtId="2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3" fillId="0" borderId="0" xfId="2" applyFont="1" applyAlignment="1">
      <alignment horizontal="center"/>
    </xf>
    <xf numFmtId="0" fontId="2" fillId="2" borderId="0" xfId="2" applyFont="1" applyFill="1"/>
    <xf numFmtId="0" fontId="6" fillId="3" borderId="1" xfId="2" applyFont="1" applyFill="1" applyBorder="1" applyAlignment="1">
      <alignment horizontal="center"/>
    </xf>
    <xf numFmtId="0" fontId="6" fillId="0" borderId="1" xfId="2" applyFont="1" applyBorder="1" applyAlignment="1">
      <alignment horizontal="center"/>
    </xf>
    <xf numFmtId="2" fontId="6" fillId="4" borderId="1" xfId="2" applyNumberFormat="1" applyFont="1" applyFill="1" applyBorder="1" applyAlignment="1">
      <alignment horizontal="center"/>
    </xf>
    <xf numFmtId="164" fontId="6" fillId="0" borderId="1" xfId="2" applyNumberFormat="1" applyFont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6" fillId="3" borderId="2" xfId="2" applyFont="1" applyFill="1" applyBorder="1" applyAlignment="1">
      <alignment horizontal="center"/>
    </xf>
    <xf numFmtId="0" fontId="6" fillId="0" borderId="2" xfId="2" applyFont="1" applyBorder="1" applyAlignment="1">
      <alignment horizontal="center"/>
    </xf>
    <xf numFmtId="2" fontId="6" fillId="3" borderId="1" xfId="2" applyNumberFormat="1" applyFont="1" applyFill="1" applyBorder="1" applyAlignment="1">
      <alignment horizontal="center"/>
    </xf>
    <xf numFmtId="2" fontId="6" fillId="4" borderId="2" xfId="2" applyNumberFormat="1" applyFont="1" applyFill="1" applyBorder="1" applyAlignment="1">
      <alignment horizontal="center"/>
    </xf>
    <xf numFmtId="164" fontId="6" fillId="0" borderId="2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 vertical="center"/>
    </xf>
    <xf numFmtId="0" fontId="5" fillId="0" borderId="1" xfId="2" applyBorder="1" applyAlignment="1">
      <alignment horizontal="center"/>
    </xf>
    <xf numFmtId="0" fontId="5" fillId="0" borderId="1" xfId="2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5" fillId="0" borderId="0" xfId="2" applyAlignment="1">
      <alignment horizontal="center"/>
    </xf>
    <xf numFmtId="0" fontId="5" fillId="0" borderId="0" xfId="2" applyAlignment="1">
      <alignment vertical="center"/>
    </xf>
    <xf numFmtId="0" fontId="12" fillId="0" borderId="0" xfId="2" applyFont="1"/>
    <xf numFmtId="2" fontId="7" fillId="0" borderId="1" xfId="2" applyNumberFormat="1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2" fontId="5" fillId="0" borderId="1" xfId="2" applyNumberFormat="1" applyBorder="1" applyAlignment="1">
      <alignment horizontal="center"/>
    </xf>
    <xf numFmtId="0" fontId="5" fillId="0" borderId="1" xfId="2" applyBorder="1" applyAlignment="1">
      <alignment horizontal="center" vertical="center"/>
    </xf>
    <xf numFmtId="0" fontId="1" fillId="0" borderId="9" xfId="1" applyBorder="1"/>
    <xf numFmtId="2" fontId="1" fillId="5" borderId="0" xfId="1" applyNumberFormat="1" applyFill="1"/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165" fontId="1" fillId="0" borderId="0" xfId="1" applyNumberFormat="1"/>
    <xf numFmtId="0" fontId="1" fillId="0" borderId="8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4" fillId="0" borderId="1" xfId="1" applyFont="1" applyBorder="1"/>
    <xf numFmtId="0" fontId="1" fillId="0" borderId="1" xfId="1" applyBorder="1" applyAlignment="1">
      <alignment horizontal="right"/>
    </xf>
    <xf numFmtId="0" fontId="1" fillId="0" borderId="1" xfId="1" applyBorder="1"/>
    <xf numFmtId="0" fontId="14" fillId="6" borderId="1" xfId="1" applyFont="1" applyFill="1" applyBorder="1"/>
    <xf numFmtId="0" fontId="1" fillId="6" borderId="1" xfId="1" applyFill="1" applyBorder="1"/>
    <xf numFmtId="0" fontId="14" fillId="0" borderId="0" xfId="1" applyFont="1"/>
    <xf numFmtId="11" fontId="14" fillId="6" borderId="1" xfId="1" applyNumberFormat="1" applyFont="1" applyFill="1" applyBorder="1"/>
    <xf numFmtId="11" fontId="1" fillId="0" borderId="1" xfId="1" applyNumberFormat="1" applyBorder="1"/>
    <xf numFmtId="11" fontId="1" fillId="0" borderId="0" xfId="1" applyNumberFormat="1"/>
    <xf numFmtId="11" fontId="1" fillId="6" borderId="1" xfId="1" applyNumberFormat="1" applyFill="1" applyBorder="1"/>
    <xf numFmtId="0" fontId="15" fillId="0" borderId="0" xfId="1" applyFont="1" applyAlignment="1">
      <alignment vertical="center"/>
    </xf>
    <xf numFmtId="0" fontId="16" fillId="0" borderId="1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</cellXfs>
  <cellStyles count="3">
    <cellStyle name="Normal" xfId="0" builtinId="0"/>
    <cellStyle name="Normal 2" xfId="1" xr:uid="{C4DC4EF8-347F-FA46-B7EA-975492889623}"/>
    <cellStyle name="Normal 3" xfId="2" xr:uid="{AA7461B8-F75B-A447-955B-9B62535CF0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'PASTA Res y Est tech-functl'!$I$4</c:f>
              <c:strCache>
                <c:ptCount val="1"/>
                <c:pt idx="0">
                  <c:v>KHDP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cust"/>
            <c:noEndCap val="0"/>
            <c:plus>
              <c:numRef>
                <c:f>'PASTA Res y Est tech-functl'!$D$4:$F$4</c:f>
                <c:numCache>
                  <c:formatCode>General</c:formatCode>
                  <c:ptCount val="3"/>
                  <c:pt idx="0">
                    <c:v>0.18731</c:v>
                  </c:pt>
                  <c:pt idx="1">
                    <c:v>4.6870000000000002E-2</c:v>
                  </c:pt>
                  <c:pt idx="2">
                    <c:v>0.40231</c:v>
                  </c:pt>
                </c:numCache>
              </c:numRef>
            </c:plus>
            <c:minus>
              <c:numRef>
                <c:f>'PASTA Res y Est tech-functl'!$D$4:$F$4</c:f>
                <c:numCache>
                  <c:formatCode>General</c:formatCode>
                  <c:ptCount val="3"/>
                  <c:pt idx="0">
                    <c:v>0.18731</c:v>
                  </c:pt>
                  <c:pt idx="1">
                    <c:v>4.6870000000000002E-2</c:v>
                  </c:pt>
                  <c:pt idx="2">
                    <c:v>0.40231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'PASTA Res y Est tech-functl'!$J$3:$L$3</c:f>
              <c:strCache>
                <c:ptCount val="3"/>
                <c:pt idx="0">
                  <c:v>WHC (g/g)</c:v>
                </c:pt>
                <c:pt idx="1">
                  <c:v>OHC (g/g)</c:v>
                </c:pt>
                <c:pt idx="2">
                  <c:v>SWC (mL/g)</c:v>
                </c:pt>
              </c:strCache>
            </c:strRef>
          </c:cat>
          <c:val>
            <c:numRef>
              <c:f>'PASTA Res y Est tech-functl'!$J$4:$L$4</c:f>
              <c:numCache>
                <c:formatCode>0.00</c:formatCode>
                <c:ptCount val="3"/>
                <c:pt idx="0">
                  <c:v>1.5185</c:v>
                </c:pt>
                <c:pt idx="1">
                  <c:v>1.03</c:v>
                </c:pt>
                <c:pt idx="2">
                  <c:v>1.9774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6-FB47-9B42-475960EDC96C}"/>
            </c:ext>
          </c:extLst>
        </c:ser>
        <c:ser>
          <c:idx val="1"/>
          <c:order val="1"/>
          <c:tx>
            <c:strRef>
              <c:f>'PASTA Res y Est tech-functl'!$I$5</c:f>
              <c:strCache>
                <c:ptCount val="1"/>
                <c:pt idx="0">
                  <c:v>RTDP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cust"/>
            <c:noEndCap val="0"/>
            <c:plus>
              <c:numRef>
                <c:f>'PASTA Res y Est tech-functl'!$D$5:$F$5</c:f>
                <c:numCache>
                  <c:formatCode>General</c:formatCode>
                  <c:ptCount val="3"/>
                  <c:pt idx="0">
                    <c:v>0.11723</c:v>
                  </c:pt>
                  <c:pt idx="1">
                    <c:v>9.3509999999999996E-2</c:v>
                  </c:pt>
                  <c:pt idx="2">
                    <c:v>0.19170000000000001</c:v>
                  </c:pt>
                </c:numCache>
              </c:numRef>
            </c:plus>
            <c:minus>
              <c:numRef>
                <c:f>'PASTA Res y Est tech-functl'!$D$5:$F$5</c:f>
                <c:numCache>
                  <c:formatCode>General</c:formatCode>
                  <c:ptCount val="3"/>
                  <c:pt idx="0">
                    <c:v>0.11723</c:v>
                  </c:pt>
                  <c:pt idx="1">
                    <c:v>9.3509999999999996E-2</c:v>
                  </c:pt>
                  <c:pt idx="2">
                    <c:v>0.19170000000000001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'PASTA Res y Est tech-functl'!$J$3:$L$3</c:f>
              <c:strCache>
                <c:ptCount val="3"/>
                <c:pt idx="0">
                  <c:v>WHC (g/g)</c:v>
                </c:pt>
                <c:pt idx="1">
                  <c:v>OHC (g/g)</c:v>
                </c:pt>
                <c:pt idx="2">
                  <c:v>SWC (mL/g)</c:v>
                </c:pt>
              </c:strCache>
            </c:strRef>
          </c:cat>
          <c:val>
            <c:numRef>
              <c:f>'PASTA Res y Est tech-functl'!$J$5:$L$5</c:f>
              <c:numCache>
                <c:formatCode>0.00</c:formatCode>
                <c:ptCount val="3"/>
                <c:pt idx="0">
                  <c:v>1.3156000000000001</c:v>
                </c:pt>
                <c:pt idx="1">
                  <c:v>0.42470000000000002</c:v>
                </c:pt>
                <c:pt idx="2">
                  <c:v>3.1680999999999999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6-FB47-9B42-475960EDC96C}"/>
            </c:ext>
          </c:extLst>
        </c:ser>
        <c:ser>
          <c:idx val="2"/>
          <c:order val="2"/>
          <c:tx>
            <c:strRef>
              <c:f>'PASTA Res y Est tech-functl'!$I$6</c:f>
              <c:strCache>
                <c:ptCount val="1"/>
                <c:pt idx="0">
                  <c:v>TMDP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cust"/>
            <c:noEndCap val="0"/>
            <c:plus>
              <c:numRef>
                <c:f>'PASTA Res y Est tech-functl'!$D$6:$F$6</c:f>
                <c:numCache>
                  <c:formatCode>General</c:formatCode>
                  <c:ptCount val="3"/>
                  <c:pt idx="0">
                    <c:v>8.1699999999999995E-2</c:v>
                  </c:pt>
                  <c:pt idx="1">
                    <c:v>0.13295000000000001</c:v>
                  </c:pt>
                  <c:pt idx="2">
                    <c:v>0.19114</c:v>
                  </c:pt>
                </c:numCache>
              </c:numRef>
            </c:plus>
            <c:minus>
              <c:numRef>
                <c:f>'PASTA Res y Est tech-functl'!$D$6:$F$6</c:f>
                <c:numCache>
                  <c:formatCode>General</c:formatCode>
                  <c:ptCount val="3"/>
                  <c:pt idx="0">
                    <c:v>8.1699999999999995E-2</c:v>
                  </c:pt>
                  <c:pt idx="1">
                    <c:v>0.13295000000000001</c:v>
                  </c:pt>
                  <c:pt idx="2">
                    <c:v>0.19114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'PASTA Res y Est tech-functl'!$J$3:$L$3</c:f>
              <c:strCache>
                <c:ptCount val="3"/>
                <c:pt idx="0">
                  <c:v>WHC (g/g)</c:v>
                </c:pt>
                <c:pt idx="1">
                  <c:v>OHC (g/g)</c:v>
                </c:pt>
                <c:pt idx="2">
                  <c:v>SWC (mL/g)</c:v>
                </c:pt>
              </c:strCache>
            </c:strRef>
          </c:cat>
          <c:val>
            <c:numRef>
              <c:f>'PASTA Res y Est tech-functl'!$J$6:$L$6</c:f>
              <c:numCache>
                <c:formatCode>0.00</c:formatCode>
                <c:ptCount val="3"/>
                <c:pt idx="0">
                  <c:v>0.90790000000000004</c:v>
                </c:pt>
                <c:pt idx="1">
                  <c:v>0.80100000000000005</c:v>
                </c:pt>
                <c:pt idx="2">
                  <c:v>3.1514000000000002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6-FB47-9B42-475960EDC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06577600"/>
        <c:axId val="1506579328"/>
      </c:barChart>
      <c:catAx>
        <c:axId val="1506577600"/>
        <c:scaling>
          <c:orientation val="minMax"/>
        </c:scaling>
        <c:delete val="0"/>
        <c:axPos val="b"/>
        <c:numFmt formatCode="#.##0;\-#.##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506579328"/>
        <c:crosses val="autoZero"/>
        <c:auto val="1"/>
        <c:lblAlgn val="ctr"/>
        <c:lblOffset val="100"/>
        <c:noMultiLvlLbl val="0"/>
      </c:catAx>
      <c:valAx>
        <c:axId val="1506579328"/>
        <c:scaling>
          <c:orientation val="minMax"/>
        </c:scaling>
        <c:delete val="0"/>
        <c:axPos val="l"/>
        <c:numFmt formatCode="0.0" sourceLinked="0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50657760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644511347846221"/>
          <c:y val="0.17182236391646694"/>
          <c:w val="0.21412260967379076"/>
          <c:h val="4.93536032180760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'PASTA Res y Est Microbiology'!$C$4</c:f>
              <c:strCache>
                <c:ptCount val="1"/>
                <c:pt idx="0">
                  <c:v>Khalal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cust"/>
            <c:noEndCap val="0"/>
            <c:plus>
              <c:numRef>
                <c:f>'PASTA Res y Est Microbiology'!$E$5:$H$5</c:f>
                <c:numCache>
                  <c:formatCode>General</c:formatCode>
                  <c:ptCount val="4"/>
                  <c:pt idx="0">
                    <c:v>5.5989999999999998E-2</c:v>
                  </c:pt>
                  <c:pt idx="1">
                    <c:v>6.8529999999999994E-2</c:v>
                  </c:pt>
                  <c:pt idx="2">
                    <c:v>1.789E-2</c:v>
                  </c:pt>
                  <c:pt idx="3">
                    <c:v>6.6E-3</c:v>
                  </c:pt>
                </c:numCache>
              </c:numRef>
            </c:plus>
            <c:minus>
              <c:numRef>
                <c:f>'PASTA Res y Est Microbiology'!$E$5:$H$5</c:f>
                <c:numCache>
                  <c:formatCode>General</c:formatCode>
                  <c:ptCount val="4"/>
                  <c:pt idx="0">
                    <c:v>5.5989999999999998E-2</c:v>
                  </c:pt>
                  <c:pt idx="1">
                    <c:v>6.8529999999999994E-2</c:v>
                  </c:pt>
                  <c:pt idx="2">
                    <c:v>1.789E-2</c:v>
                  </c:pt>
                  <c:pt idx="3">
                    <c:v>6.6E-3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'PASTA Res y Est Microbiology'!$B$16:$B$19</c:f>
              <c:strCache>
                <c:ptCount val="4"/>
                <c:pt idx="0">
                  <c:v>Enterobacteria</c:v>
                </c:pt>
                <c:pt idx="1">
                  <c:v>Molds</c:v>
                </c:pt>
                <c:pt idx="2">
                  <c:v>Yeasts</c:v>
                </c:pt>
                <c:pt idx="3">
                  <c:v>Total aerobic bacteria</c:v>
                </c:pt>
              </c:strCache>
            </c:strRef>
          </c:cat>
          <c:val>
            <c:numRef>
              <c:f>'PASTA Res y Est Microbiology'!$E$4:$H$4</c:f>
              <c:numCache>
                <c:formatCode>0.00</c:formatCode>
                <c:ptCount val="4"/>
                <c:pt idx="0">
                  <c:v>1.0396000000000001</c:v>
                </c:pt>
                <c:pt idx="1">
                  <c:v>0.65049999999999997</c:v>
                </c:pt>
                <c:pt idx="2">
                  <c:v>2.0127000000000002</c:v>
                </c:pt>
                <c:pt idx="3">
                  <c:v>2.6674000000000002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F-8A41-8D7C-8C7E9BB35BF5}"/>
            </c:ext>
          </c:extLst>
        </c:ser>
        <c:ser>
          <c:idx val="1"/>
          <c:order val="1"/>
          <c:tx>
            <c:strRef>
              <c:f>'PASTA Res y Est Microbiology'!$C$8</c:f>
              <c:strCache>
                <c:ptCount val="1"/>
                <c:pt idx="0">
                  <c:v>Rutab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cust"/>
            <c:noEndCap val="0"/>
            <c:plus>
              <c:numRef>
                <c:f>'PASTA Res y Est Microbiology'!$E$9:$H$9</c:f>
                <c:numCache>
                  <c:formatCode>General</c:formatCode>
                  <c:ptCount val="4"/>
                  <c:pt idx="0">
                    <c:v>1.2290000000000001E-2</c:v>
                  </c:pt>
                  <c:pt idx="1">
                    <c:v>0</c:v>
                  </c:pt>
                  <c:pt idx="2">
                    <c:v>0</c:v>
                  </c:pt>
                  <c:pt idx="3">
                    <c:v>2.3099999999999999E-2</c:v>
                  </c:pt>
                </c:numCache>
              </c:numRef>
            </c:plus>
            <c:minus>
              <c:numRef>
                <c:f>'PASTA Res y Est Microbiology'!$E$9:$H$9</c:f>
                <c:numCache>
                  <c:formatCode>General</c:formatCode>
                  <c:ptCount val="4"/>
                  <c:pt idx="0">
                    <c:v>1.2290000000000001E-2</c:v>
                  </c:pt>
                  <c:pt idx="1">
                    <c:v>0</c:v>
                  </c:pt>
                  <c:pt idx="2">
                    <c:v>0</c:v>
                  </c:pt>
                  <c:pt idx="3">
                    <c:v>2.3099999999999999E-2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'PASTA Res y Est Microbiology'!$B$16:$B$19</c:f>
              <c:strCache>
                <c:ptCount val="4"/>
                <c:pt idx="0">
                  <c:v>Enterobacteria</c:v>
                </c:pt>
                <c:pt idx="1">
                  <c:v>Molds</c:v>
                </c:pt>
                <c:pt idx="2">
                  <c:v>Yeasts</c:v>
                </c:pt>
                <c:pt idx="3">
                  <c:v>Total aerobic bacteria</c:v>
                </c:pt>
              </c:strCache>
            </c:strRef>
          </c:cat>
          <c:val>
            <c:numRef>
              <c:f>'PASTA Res y Est Microbiology'!$E$8:$H$8</c:f>
              <c:numCache>
                <c:formatCode>0.00</c:formatCode>
                <c:ptCount val="4"/>
                <c:pt idx="0">
                  <c:v>1.6989000000000001</c:v>
                </c:pt>
                <c:pt idx="1">
                  <c:v>0</c:v>
                </c:pt>
                <c:pt idx="2">
                  <c:v>0</c:v>
                </c:pt>
                <c:pt idx="3">
                  <c:v>3.1234999999999999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5F-8A41-8D7C-8C7E9BB35BF5}"/>
            </c:ext>
          </c:extLst>
        </c:ser>
        <c:ser>
          <c:idx val="2"/>
          <c:order val="2"/>
          <c:tx>
            <c:strRef>
              <c:f>'PASTA Res y Est Microbiology'!$C$11</c:f>
              <c:strCache>
                <c:ptCount val="1"/>
                <c:pt idx="0">
                  <c:v>Tamar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cust"/>
            <c:noEndCap val="0"/>
            <c:plus>
              <c:numRef>
                <c:f>'PASTA Res y Est Microbiology'!$E$12:$H$12</c:f>
                <c:numCache>
                  <c:formatCode>General</c:formatCode>
                  <c:ptCount val="4"/>
                  <c:pt idx="0">
                    <c:v>0.12655</c:v>
                  </c:pt>
                  <c:pt idx="1">
                    <c:v>4.1009999999999998E-2</c:v>
                  </c:pt>
                  <c:pt idx="2">
                    <c:v>0</c:v>
                  </c:pt>
                  <c:pt idx="3">
                    <c:v>1.9290000000000002E-2</c:v>
                  </c:pt>
                </c:numCache>
              </c:numRef>
            </c:plus>
            <c:minus>
              <c:numRef>
                <c:f>'PASTA Res y Est Microbiology'!$E$12:$H$12</c:f>
                <c:numCache>
                  <c:formatCode>General</c:formatCode>
                  <c:ptCount val="4"/>
                  <c:pt idx="0">
                    <c:v>0.12655</c:v>
                  </c:pt>
                  <c:pt idx="1">
                    <c:v>4.1009999999999998E-2</c:v>
                  </c:pt>
                  <c:pt idx="2">
                    <c:v>0</c:v>
                  </c:pt>
                  <c:pt idx="3">
                    <c:v>1.9290000000000002E-2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'PASTA Res y Est Microbiology'!$B$16:$B$19</c:f>
              <c:strCache>
                <c:ptCount val="4"/>
                <c:pt idx="0">
                  <c:v>Enterobacteria</c:v>
                </c:pt>
                <c:pt idx="1">
                  <c:v>Molds</c:v>
                </c:pt>
                <c:pt idx="2">
                  <c:v>Yeasts</c:v>
                </c:pt>
                <c:pt idx="3">
                  <c:v>Total aerobic bacteria</c:v>
                </c:pt>
              </c:strCache>
            </c:strRef>
          </c:cat>
          <c:val>
            <c:numRef>
              <c:f>'PASTA Res y Est Microbiology'!$E$11:$H$11</c:f>
              <c:numCache>
                <c:formatCode>0.00</c:formatCode>
                <c:ptCount val="4"/>
                <c:pt idx="0">
                  <c:v>0.39050000000000001</c:v>
                </c:pt>
                <c:pt idx="1">
                  <c:v>0.87409999999999999</c:v>
                </c:pt>
                <c:pt idx="2">
                  <c:v>0</c:v>
                </c:pt>
                <c:pt idx="3">
                  <c:v>3.0470999999999999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5F-8A41-8D7C-8C7E9BB35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06600576"/>
        <c:axId val="1506647680"/>
      </c:barChart>
      <c:catAx>
        <c:axId val="150660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506647680"/>
        <c:crosses val="autoZero"/>
        <c:auto val="1"/>
        <c:lblAlgn val="ctr"/>
        <c:lblOffset val="100"/>
        <c:noMultiLvlLbl val="0"/>
      </c:catAx>
      <c:valAx>
        <c:axId val="15066476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_tradnl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log CFU/g</a:t>
                </a:r>
              </a:p>
            </c:rich>
          </c:tx>
          <c:layout>
            <c:manualLayout>
              <c:xMode val="edge"/>
              <c:yMode val="edge"/>
              <c:x val="8.8144779539189796E-3"/>
              <c:y val="0.383859796651632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.0" sourceLinked="0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506600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'HARINAS res y est Tech-Funct '!$I$4</c:f>
              <c:strCache>
                <c:ptCount val="1"/>
                <c:pt idx="0">
                  <c:v>KHDF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cust"/>
            <c:noEndCap val="0"/>
            <c:plus>
              <c:numRef>
                <c:f>'HARINAS res y est Tech-Funct '!$D$4:$F$4</c:f>
                <c:numCache>
                  <c:formatCode>General</c:formatCode>
                  <c:ptCount val="3"/>
                  <c:pt idx="0">
                    <c:v>0.26984000000000002</c:v>
                  </c:pt>
                  <c:pt idx="1">
                    <c:v>0.26207999999999998</c:v>
                  </c:pt>
                  <c:pt idx="2">
                    <c:v>5.9330000000000001E-2</c:v>
                  </c:pt>
                </c:numCache>
              </c:numRef>
            </c:plus>
            <c:minus>
              <c:numRef>
                <c:f>'HARINAS res y est Tech-Funct '!$D$4:$F$4</c:f>
                <c:numCache>
                  <c:formatCode>General</c:formatCode>
                  <c:ptCount val="3"/>
                  <c:pt idx="0">
                    <c:v>0.26984000000000002</c:v>
                  </c:pt>
                  <c:pt idx="1">
                    <c:v>0.26207999999999998</c:v>
                  </c:pt>
                  <c:pt idx="2">
                    <c:v>5.9330000000000001E-2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'HARINAS res y est Tech-Funct '!$J$3:$L$3</c:f>
              <c:strCache>
                <c:ptCount val="3"/>
                <c:pt idx="0">
                  <c:v>WHC (g/g)</c:v>
                </c:pt>
                <c:pt idx="1">
                  <c:v>OHC (g/g)</c:v>
                </c:pt>
                <c:pt idx="2">
                  <c:v>SWC (mL/g)</c:v>
                </c:pt>
              </c:strCache>
            </c:strRef>
          </c:cat>
          <c:val>
            <c:numRef>
              <c:f>'HARINAS res y est Tech-Funct '!$J$4:$L$4</c:f>
              <c:numCache>
                <c:formatCode>0.00</c:formatCode>
                <c:ptCount val="3"/>
                <c:pt idx="0">
                  <c:v>6.3422000000000001</c:v>
                </c:pt>
                <c:pt idx="1">
                  <c:v>1.4120999999999999</c:v>
                </c:pt>
                <c:pt idx="2">
                  <c:v>5.4771999999999998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EB-0B47-9EDC-9DCAE1FB95F6}"/>
            </c:ext>
          </c:extLst>
        </c:ser>
        <c:ser>
          <c:idx val="1"/>
          <c:order val="1"/>
          <c:tx>
            <c:strRef>
              <c:f>'HARINAS res y est Tech-Funct '!$I$5</c:f>
              <c:strCache>
                <c:ptCount val="1"/>
                <c:pt idx="0">
                  <c:v>RTDF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cust"/>
            <c:noEndCap val="0"/>
            <c:plus>
              <c:numRef>
                <c:f>'HARINAS res y est Tech-Funct '!$D$5:$F$5</c:f>
                <c:numCache>
                  <c:formatCode>General</c:formatCode>
                  <c:ptCount val="3"/>
                  <c:pt idx="0">
                    <c:v>4.4970000000000003E-2</c:v>
                  </c:pt>
                  <c:pt idx="1">
                    <c:v>0.27403</c:v>
                  </c:pt>
                  <c:pt idx="2">
                    <c:v>0.41141</c:v>
                  </c:pt>
                </c:numCache>
              </c:numRef>
            </c:plus>
            <c:minus>
              <c:numRef>
                <c:f>'HARINAS res y est Tech-Funct '!$D$5:$F$5</c:f>
                <c:numCache>
                  <c:formatCode>General</c:formatCode>
                  <c:ptCount val="3"/>
                  <c:pt idx="0">
                    <c:v>4.4970000000000003E-2</c:v>
                  </c:pt>
                  <c:pt idx="1">
                    <c:v>0.27403</c:v>
                  </c:pt>
                  <c:pt idx="2">
                    <c:v>0.41141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'HARINAS res y est Tech-Funct '!$J$3:$L$3</c:f>
              <c:strCache>
                <c:ptCount val="3"/>
                <c:pt idx="0">
                  <c:v>WHC (g/g)</c:v>
                </c:pt>
                <c:pt idx="1">
                  <c:v>OHC (g/g)</c:v>
                </c:pt>
                <c:pt idx="2">
                  <c:v>SWC (mL/g)</c:v>
                </c:pt>
              </c:strCache>
            </c:strRef>
          </c:cat>
          <c:val>
            <c:numRef>
              <c:f>'HARINAS res y est Tech-Funct '!$J$5:$L$5</c:f>
              <c:numCache>
                <c:formatCode>0.00</c:formatCode>
                <c:ptCount val="3"/>
                <c:pt idx="0">
                  <c:v>4.7956000000000003</c:v>
                </c:pt>
                <c:pt idx="1">
                  <c:v>1.2591000000000001</c:v>
                </c:pt>
                <c:pt idx="2">
                  <c:v>4.0556000000000001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EB-0B47-9EDC-9DCAE1FB95F6}"/>
            </c:ext>
          </c:extLst>
        </c:ser>
        <c:ser>
          <c:idx val="2"/>
          <c:order val="2"/>
          <c:tx>
            <c:strRef>
              <c:f>'HARINAS res y est Tech-Funct '!$I$6</c:f>
              <c:strCache>
                <c:ptCount val="1"/>
                <c:pt idx="0">
                  <c:v>TMDF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cust"/>
            <c:noEndCap val="0"/>
            <c:plus>
              <c:numRef>
                <c:f>'HARINAS res y est Tech-Funct '!$D$6:$F$6</c:f>
                <c:numCache>
                  <c:formatCode>General</c:formatCode>
                  <c:ptCount val="3"/>
                  <c:pt idx="0">
                    <c:v>0.15862999999999999</c:v>
                  </c:pt>
                  <c:pt idx="1">
                    <c:v>8.3900000000000002E-2</c:v>
                  </c:pt>
                  <c:pt idx="2">
                    <c:v>0.22439000000000001</c:v>
                  </c:pt>
                </c:numCache>
              </c:numRef>
            </c:plus>
            <c:minus>
              <c:numRef>
                <c:f>'HARINAS res y est Tech-Funct '!$D$6:$F$6</c:f>
                <c:numCache>
                  <c:formatCode>General</c:formatCode>
                  <c:ptCount val="3"/>
                  <c:pt idx="0">
                    <c:v>0.15862999999999999</c:v>
                  </c:pt>
                  <c:pt idx="1">
                    <c:v>8.3900000000000002E-2</c:v>
                  </c:pt>
                  <c:pt idx="2">
                    <c:v>0.22439000000000001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'HARINAS res y est Tech-Funct '!$J$3:$L$3</c:f>
              <c:strCache>
                <c:ptCount val="3"/>
                <c:pt idx="0">
                  <c:v>WHC (g/g)</c:v>
                </c:pt>
                <c:pt idx="1">
                  <c:v>OHC (g/g)</c:v>
                </c:pt>
                <c:pt idx="2">
                  <c:v>SWC (mL/g)</c:v>
                </c:pt>
              </c:strCache>
            </c:strRef>
          </c:cat>
          <c:val>
            <c:numRef>
              <c:f>'HARINAS res y est Tech-Funct '!$J$6:$L$6</c:f>
              <c:numCache>
                <c:formatCode>0.00</c:formatCode>
                <c:ptCount val="3"/>
                <c:pt idx="0">
                  <c:v>5.0053000000000001</c:v>
                </c:pt>
                <c:pt idx="1">
                  <c:v>1.4257</c:v>
                </c:pt>
                <c:pt idx="2">
                  <c:v>4.0088999999999997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EB-0B47-9EDC-9DCAE1FB9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06577600"/>
        <c:axId val="1506579328"/>
      </c:barChart>
      <c:catAx>
        <c:axId val="1506577600"/>
        <c:scaling>
          <c:orientation val="minMax"/>
        </c:scaling>
        <c:delete val="0"/>
        <c:axPos val="b"/>
        <c:numFmt formatCode="#.##0;\-#.##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506579328"/>
        <c:crosses val="autoZero"/>
        <c:auto val="1"/>
        <c:lblAlgn val="ctr"/>
        <c:lblOffset val="100"/>
        <c:noMultiLvlLbl val="0"/>
      </c:catAx>
      <c:valAx>
        <c:axId val="1506579328"/>
        <c:scaling>
          <c:orientation val="minMax"/>
        </c:scaling>
        <c:delete val="0"/>
        <c:axPos val="l"/>
        <c:numFmt formatCode="0.0" sourceLinked="0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50657760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905016872890896"/>
          <c:y val="0.13921366826429304"/>
          <c:w val="0.21412260967379076"/>
          <c:h val="4.93536032180760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'HARINAS res y est Microb'!$C$4</c:f>
              <c:strCache>
                <c:ptCount val="1"/>
                <c:pt idx="0">
                  <c:v>Khalal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cust"/>
            <c:noEndCap val="0"/>
            <c:plus>
              <c:numRef>
                <c:f>'HARINAS res y est Microb'!$E$5:$G$5</c:f>
                <c:numCache>
                  <c:formatCode>General</c:formatCode>
                  <c:ptCount val="3"/>
                  <c:pt idx="0">
                    <c:v>0.15484000000000001</c:v>
                  </c:pt>
                  <c:pt idx="1">
                    <c:v>0.21285999999999999</c:v>
                  </c:pt>
                  <c:pt idx="2">
                    <c:v>0</c:v>
                  </c:pt>
                </c:numCache>
              </c:numRef>
            </c:plus>
            <c:minus>
              <c:numRef>
                <c:f>'HARINAS res y est Microb'!$E$5:$G$5</c:f>
                <c:numCache>
                  <c:formatCode>General</c:formatCode>
                  <c:ptCount val="3"/>
                  <c:pt idx="0">
                    <c:v>0.15484000000000001</c:v>
                  </c:pt>
                  <c:pt idx="1">
                    <c:v>0.21285999999999999</c:v>
                  </c:pt>
                  <c:pt idx="2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'HARINAS res y est Microb'!$B$14:$B$16</c:f>
              <c:strCache>
                <c:ptCount val="3"/>
                <c:pt idx="0">
                  <c:v>Enterobacteria</c:v>
                </c:pt>
                <c:pt idx="1">
                  <c:v>Molds</c:v>
                </c:pt>
                <c:pt idx="2">
                  <c:v>Yeasts</c:v>
                </c:pt>
              </c:strCache>
            </c:strRef>
          </c:cat>
          <c:val>
            <c:numRef>
              <c:f>'HARINAS res y est Microb'!$E$4:$G$4</c:f>
              <c:numCache>
                <c:formatCode>0.00</c:formatCode>
                <c:ptCount val="3"/>
                <c:pt idx="0">
                  <c:v>0.58950000000000002</c:v>
                </c:pt>
                <c:pt idx="1">
                  <c:v>0.45150000000000001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5-3F46-BD3A-7F18C22823C9}"/>
            </c:ext>
          </c:extLst>
        </c:ser>
        <c:ser>
          <c:idx val="1"/>
          <c:order val="1"/>
          <c:tx>
            <c:strRef>
              <c:f>'HARINAS res y est Microb'!$C$6</c:f>
              <c:strCache>
                <c:ptCount val="1"/>
                <c:pt idx="0">
                  <c:v>Rutab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cust"/>
            <c:noEndCap val="0"/>
            <c:plus>
              <c:numRef>
                <c:f>'HARINAS res y est Microb'!$E$7:$G$7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0.12655</c:v>
                  </c:pt>
                  <c:pt idx="2">
                    <c:v>0</c:v>
                  </c:pt>
                </c:numCache>
              </c:numRef>
            </c:plus>
            <c:minus>
              <c:numRef>
                <c:f>'HARINAS res y est Microb'!$E$7:$G$7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0.12655</c:v>
                  </c:pt>
                  <c:pt idx="2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'HARINAS res y est Microb'!$B$14:$B$16</c:f>
              <c:strCache>
                <c:ptCount val="3"/>
                <c:pt idx="0">
                  <c:v>Enterobacteria</c:v>
                </c:pt>
                <c:pt idx="1">
                  <c:v>Molds</c:v>
                </c:pt>
                <c:pt idx="2">
                  <c:v>Yeasts</c:v>
                </c:pt>
              </c:strCache>
            </c:strRef>
          </c:cat>
          <c:val>
            <c:numRef>
              <c:f>'HARINAS res y est Microb'!$E$6:$G$6</c:f>
              <c:numCache>
                <c:formatCode>0.00</c:formatCode>
                <c:ptCount val="3"/>
                <c:pt idx="0">
                  <c:v>0.69899999999999995</c:v>
                </c:pt>
                <c:pt idx="1">
                  <c:v>0.39050000000000001</c:v>
                </c:pt>
                <c:pt idx="2">
                  <c:v>0.30099999999999999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E5-3F46-BD3A-7F18C22823C9}"/>
            </c:ext>
          </c:extLst>
        </c:ser>
        <c:ser>
          <c:idx val="2"/>
          <c:order val="2"/>
          <c:tx>
            <c:strRef>
              <c:f>'HARINAS res y est Microb'!$C$8</c:f>
              <c:strCache>
                <c:ptCount val="1"/>
                <c:pt idx="0">
                  <c:v>Tamar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cust"/>
            <c:noEndCap val="0"/>
            <c:plus>
              <c:numRef>
                <c:f>'HARINAS res y est Microb'!$E$9:$G$9</c:f>
                <c:numCache>
                  <c:formatCode>General</c:formatCode>
                  <c:ptCount val="3"/>
                  <c:pt idx="0">
                    <c:v>0.2114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plus>
            <c:minus>
              <c:numRef>
                <c:f>'HARINAS res y est Microb'!$E$9:$G$9</c:f>
                <c:numCache>
                  <c:formatCode>General</c:formatCode>
                  <c:ptCount val="3"/>
                  <c:pt idx="0">
                    <c:v>0.2114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'HARINAS res y est Microb'!$B$14:$B$16</c:f>
              <c:strCache>
                <c:ptCount val="3"/>
                <c:pt idx="0">
                  <c:v>Enterobacteria</c:v>
                </c:pt>
                <c:pt idx="1">
                  <c:v>Molds</c:v>
                </c:pt>
                <c:pt idx="2">
                  <c:v>Yeasts</c:v>
                </c:pt>
              </c:strCache>
            </c:strRef>
          </c:cat>
          <c:val>
            <c:numRef>
              <c:f>'HARINAS res y est Microb'!$E$8:$G$8</c:f>
              <c:numCache>
                <c:formatCode>0.00</c:formatCode>
                <c:ptCount val="3"/>
                <c:pt idx="0">
                  <c:v>0.45050000000000001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E5-3F46-BD3A-7F18C2282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06600576"/>
        <c:axId val="1506647680"/>
      </c:barChart>
      <c:catAx>
        <c:axId val="150660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506647680"/>
        <c:crosses val="autoZero"/>
        <c:auto val="1"/>
        <c:lblAlgn val="ctr"/>
        <c:lblOffset val="100"/>
        <c:noMultiLvlLbl val="0"/>
      </c:catAx>
      <c:valAx>
        <c:axId val="15066476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_tradnl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log CFU/g</a:t>
                </a:r>
              </a:p>
            </c:rich>
          </c:tx>
          <c:layout>
            <c:manualLayout>
              <c:xMode val="edge"/>
              <c:yMode val="edge"/>
              <c:x val="8.8144779539189796E-3"/>
              <c:y val="0.383859796651632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.0" sourceLinked="0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506600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'HARINAS res y est espectro'!$B$5</c:f>
              <c:strCache>
                <c:ptCount val="1"/>
                <c:pt idx="0">
                  <c:v>Khalal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'HARINAS res y est espectro'!$D$4:$AP$4</c:f>
              <c:numCache>
                <c:formatCode>General</c:formatCode>
                <c:ptCount val="39"/>
                <c:pt idx="0">
                  <c:v>360</c:v>
                </c:pt>
                <c:pt idx="1">
                  <c:v>370</c:v>
                </c:pt>
                <c:pt idx="2">
                  <c:v>380</c:v>
                </c:pt>
                <c:pt idx="3">
                  <c:v>390</c:v>
                </c:pt>
                <c:pt idx="4">
                  <c:v>400</c:v>
                </c:pt>
                <c:pt idx="5">
                  <c:v>410</c:v>
                </c:pt>
                <c:pt idx="6">
                  <c:v>420</c:v>
                </c:pt>
                <c:pt idx="7">
                  <c:v>430</c:v>
                </c:pt>
                <c:pt idx="8">
                  <c:v>440</c:v>
                </c:pt>
                <c:pt idx="9">
                  <c:v>450</c:v>
                </c:pt>
                <c:pt idx="10">
                  <c:v>460</c:v>
                </c:pt>
                <c:pt idx="11">
                  <c:v>470</c:v>
                </c:pt>
                <c:pt idx="12">
                  <c:v>480</c:v>
                </c:pt>
                <c:pt idx="13">
                  <c:v>490</c:v>
                </c:pt>
                <c:pt idx="14">
                  <c:v>500</c:v>
                </c:pt>
                <c:pt idx="15">
                  <c:v>510</c:v>
                </c:pt>
                <c:pt idx="16">
                  <c:v>520</c:v>
                </c:pt>
                <c:pt idx="17">
                  <c:v>530</c:v>
                </c:pt>
                <c:pt idx="18">
                  <c:v>540</c:v>
                </c:pt>
                <c:pt idx="19">
                  <c:v>550</c:v>
                </c:pt>
                <c:pt idx="20">
                  <c:v>560</c:v>
                </c:pt>
                <c:pt idx="21">
                  <c:v>570</c:v>
                </c:pt>
                <c:pt idx="22">
                  <c:v>580</c:v>
                </c:pt>
                <c:pt idx="23">
                  <c:v>590</c:v>
                </c:pt>
                <c:pt idx="24">
                  <c:v>600</c:v>
                </c:pt>
                <c:pt idx="25">
                  <c:v>610</c:v>
                </c:pt>
                <c:pt idx="26">
                  <c:v>620</c:v>
                </c:pt>
                <c:pt idx="27">
                  <c:v>630</c:v>
                </c:pt>
                <c:pt idx="28">
                  <c:v>640</c:v>
                </c:pt>
                <c:pt idx="29">
                  <c:v>650</c:v>
                </c:pt>
                <c:pt idx="30">
                  <c:v>660</c:v>
                </c:pt>
                <c:pt idx="31">
                  <c:v>670</c:v>
                </c:pt>
                <c:pt idx="32">
                  <c:v>680</c:v>
                </c:pt>
                <c:pt idx="33">
                  <c:v>690</c:v>
                </c:pt>
                <c:pt idx="34">
                  <c:v>700</c:v>
                </c:pt>
                <c:pt idx="35">
                  <c:v>710</c:v>
                </c:pt>
                <c:pt idx="36">
                  <c:v>720</c:v>
                </c:pt>
                <c:pt idx="37">
                  <c:v>730</c:v>
                </c:pt>
                <c:pt idx="38">
                  <c:v>740</c:v>
                </c:pt>
              </c:numCache>
            </c:numRef>
          </c:cat>
          <c:val>
            <c:numRef>
              <c:f>'HARINAS res y est espectro'!$D$5:$AP$5</c:f>
              <c:numCache>
                <c:formatCode>0.00</c:formatCode>
                <c:ptCount val="39"/>
                <c:pt idx="0">
                  <c:v>18.5</c:v>
                </c:pt>
                <c:pt idx="1">
                  <c:v>18.5</c:v>
                </c:pt>
                <c:pt idx="2">
                  <c:v>18.5</c:v>
                </c:pt>
                <c:pt idx="3">
                  <c:v>18.5</c:v>
                </c:pt>
                <c:pt idx="4">
                  <c:v>18.5</c:v>
                </c:pt>
                <c:pt idx="5">
                  <c:v>19.473299999999998</c:v>
                </c:pt>
                <c:pt idx="6">
                  <c:v>20.36</c:v>
                </c:pt>
                <c:pt idx="7">
                  <c:v>21.153300000000002</c:v>
                </c:pt>
                <c:pt idx="8">
                  <c:v>21.763300000000001</c:v>
                </c:pt>
                <c:pt idx="9">
                  <c:v>22.396699999999999</c:v>
                </c:pt>
                <c:pt idx="10">
                  <c:v>23.096699999999998</c:v>
                </c:pt>
                <c:pt idx="11">
                  <c:v>23.763300000000001</c:v>
                </c:pt>
                <c:pt idx="12">
                  <c:v>24.32</c:v>
                </c:pt>
                <c:pt idx="13">
                  <c:v>25.063300000000002</c:v>
                </c:pt>
                <c:pt idx="14">
                  <c:v>26.16</c:v>
                </c:pt>
                <c:pt idx="15">
                  <c:v>27.3233</c:v>
                </c:pt>
                <c:pt idx="16">
                  <c:v>28.41</c:v>
                </c:pt>
                <c:pt idx="17">
                  <c:v>29.383299999999998</c:v>
                </c:pt>
                <c:pt idx="18">
                  <c:v>30.3</c:v>
                </c:pt>
                <c:pt idx="19">
                  <c:v>31.0867</c:v>
                </c:pt>
                <c:pt idx="20">
                  <c:v>31.8033</c:v>
                </c:pt>
                <c:pt idx="21">
                  <c:v>32.46</c:v>
                </c:pt>
                <c:pt idx="22">
                  <c:v>33.173299999999998</c:v>
                </c:pt>
                <c:pt idx="23">
                  <c:v>34.006700000000002</c:v>
                </c:pt>
                <c:pt idx="24">
                  <c:v>35</c:v>
                </c:pt>
                <c:pt idx="25">
                  <c:v>35.963299999999997</c:v>
                </c:pt>
                <c:pt idx="26">
                  <c:v>36.966700000000003</c:v>
                </c:pt>
                <c:pt idx="27">
                  <c:v>37.966700000000003</c:v>
                </c:pt>
                <c:pt idx="28">
                  <c:v>38.833300000000001</c:v>
                </c:pt>
                <c:pt idx="29">
                  <c:v>39.633299999999998</c:v>
                </c:pt>
                <c:pt idx="30">
                  <c:v>40.296700000000001</c:v>
                </c:pt>
                <c:pt idx="31">
                  <c:v>40.92</c:v>
                </c:pt>
                <c:pt idx="32">
                  <c:v>41.506700000000002</c:v>
                </c:pt>
                <c:pt idx="33">
                  <c:v>42.08</c:v>
                </c:pt>
                <c:pt idx="34">
                  <c:v>42.44</c:v>
                </c:pt>
                <c:pt idx="35">
                  <c:v>42.44</c:v>
                </c:pt>
                <c:pt idx="36">
                  <c:v>42.44</c:v>
                </c:pt>
                <c:pt idx="37">
                  <c:v>42.44</c:v>
                </c:pt>
                <c:pt idx="38">
                  <c:v>42.44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7-F841-B710-E7B832C47E64}"/>
            </c:ext>
          </c:extLst>
        </c:ser>
        <c:ser>
          <c:idx val="1"/>
          <c:order val="1"/>
          <c:tx>
            <c:strRef>
              <c:f>'HARINAS res y est espectro'!$B$6</c:f>
              <c:strCache>
                <c:ptCount val="1"/>
                <c:pt idx="0">
                  <c:v>Rutab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'HARINAS res y est espectro'!$D$4:$AP$4</c:f>
              <c:numCache>
                <c:formatCode>General</c:formatCode>
                <c:ptCount val="39"/>
                <c:pt idx="0">
                  <c:v>360</c:v>
                </c:pt>
                <c:pt idx="1">
                  <c:v>370</c:v>
                </c:pt>
                <c:pt idx="2">
                  <c:v>380</c:v>
                </c:pt>
                <c:pt idx="3">
                  <c:v>390</c:v>
                </c:pt>
                <c:pt idx="4">
                  <c:v>400</c:v>
                </c:pt>
                <c:pt idx="5">
                  <c:v>410</c:v>
                </c:pt>
                <c:pt idx="6">
                  <c:v>420</c:v>
                </c:pt>
                <c:pt idx="7">
                  <c:v>430</c:v>
                </c:pt>
                <c:pt idx="8">
                  <c:v>440</c:v>
                </c:pt>
                <c:pt idx="9">
                  <c:v>450</c:v>
                </c:pt>
                <c:pt idx="10">
                  <c:v>460</c:v>
                </c:pt>
                <c:pt idx="11">
                  <c:v>470</c:v>
                </c:pt>
                <c:pt idx="12">
                  <c:v>480</c:v>
                </c:pt>
                <c:pt idx="13">
                  <c:v>490</c:v>
                </c:pt>
                <c:pt idx="14">
                  <c:v>500</c:v>
                </c:pt>
                <c:pt idx="15">
                  <c:v>510</c:v>
                </c:pt>
                <c:pt idx="16">
                  <c:v>520</c:v>
                </c:pt>
                <c:pt idx="17">
                  <c:v>530</c:v>
                </c:pt>
                <c:pt idx="18">
                  <c:v>540</c:v>
                </c:pt>
                <c:pt idx="19">
                  <c:v>550</c:v>
                </c:pt>
                <c:pt idx="20">
                  <c:v>560</c:v>
                </c:pt>
                <c:pt idx="21">
                  <c:v>570</c:v>
                </c:pt>
                <c:pt idx="22">
                  <c:v>580</c:v>
                </c:pt>
                <c:pt idx="23">
                  <c:v>590</c:v>
                </c:pt>
                <c:pt idx="24">
                  <c:v>600</c:v>
                </c:pt>
                <c:pt idx="25">
                  <c:v>610</c:v>
                </c:pt>
                <c:pt idx="26">
                  <c:v>620</c:v>
                </c:pt>
                <c:pt idx="27">
                  <c:v>630</c:v>
                </c:pt>
                <c:pt idx="28">
                  <c:v>640</c:v>
                </c:pt>
                <c:pt idx="29">
                  <c:v>650</c:v>
                </c:pt>
                <c:pt idx="30">
                  <c:v>660</c:v>
                </c:pt>
                <c:pt idx="31">
                  <c:v>670</c:v>
                </c:pt>
                <c:pt idx="32">
                  <c:v>680</c:v>
                </c:pt>
                <c:pt idx="33">
                  <c:v>690</c:v>
                </c:pt>
                <c:pt idx="34">
                  <c:v>700</c:v>
                </c:pt>
                <c:pt idx="35">
                  <c:v>710</c:v>
                </c:pt>
                <c:pt idx="36">
                  <c:v>720</c:v>
                </c:pt>
                <c:pt idx="37">
                  <c:v>730</c:v>
                </c:pt>
                <c:pt idx="38">
                  <c:v>740</c:v>
                </c:pt>
              </c:numCache>
            </c:numRef>
          </c:cat>
          <c:val>
            <c:numRef>
              <c:f>'HARINAS res y est espectro'!$D$6:$AP$6</c:f>
              <c:numCache>
                <c:formatCode>0.00</c:formatCode>
                <c:ptCount val="39"/>
                <c:pt idx="0">
                  <c:v>18.3367</c:v>
                </c:pt>
                <c:pt idx="1">
                  <c:v>18.3367</c:v>
                </c:pt>
                <c:pt idx="2">
                  <c:v>18.3367</c:v>
                </c:pt>
                <c:pt idx="3">
                  <c:v>18.3367</c:v>
                </c:pt>
                <c:pt idx="4">
                  <c:v>18.3367</c:v>
                </c:pt>
                <c:pt idx="5">
                  <c:v>19.12</c:v>
                </c:pt>
                <c:pt idx="6">
                  <c:v>19.91</c:v>
                </c:pt>
                <c:pt idx="7">
                  <c:v>20.743300000000001</c:v>
                </c:pt>
                <c:pt idx="8">
                  <c:v>21.47</c:v>
                </c:pt>
                <c:pt idx="9">
                  <c:v>22.23</c:v>
                </c:pt>
                <c:pt idx="10">
                  <c:v>23.04</c:v>
                </c:pt>
                <c:pt idx="11">
                  <c:v>23.72</c:v>
                </c:pt>
                <c:pt idx="12">
                  <c:v>24.34</c:v>
                </c:pt>
                <c:pt idx="13">
                  <c:v>25.083300000000001</c:v>
                </c:pt>
                <c:pt idx="14">
                  <c:v>26.056699999999999</c:v>
                </c:pt>
                <c:pt idx="15">
                  <c:v>27.083300000000001</c:v>
                </c:pt>
                <c:pt idx="16">
                  <c:v>28.033300000000001</c:v>
                </c:pt>
                <c:pt idx="17">
                  <c:v>28.933299999999999</c:v>
                </c:pt>
                <c:pt idx="18">
                  <c:v>29.813300000000002</c:v>
                </c:pt>
                <c:pt idx="19">
                  <c:v>30.6067</c:v>
                </c:pt>
                <c:pt idx="20">
                  <c:v>31.316700000000001</c:v>
                </c:pt>
                <c:pt idx="21">
                  <c:v>31.98</c:v>
                </c:pt>
                <c:pt idx="22">
                  <c:v>32.619999999999997</c:v>
                </c:pt>
                <c:pt idx="23">
                  <c:v>33.313299999999998</c:v>
                </c:pt>
                <c:pt idx="24">
                  <c:v>34.083300000000001</c:v>
                </c:pt>
                <c:pt idx="25">
                  <c:v>34.793300000000002</c:v>
                </c:pt>
                <c:pt idx="26">
                  <c:v>35.533299999999997</c:v>
                </c:pt>
                <c:pt idx="27">
                  <c:v>36.286700000000003</c:v>
                </c:pt>
                <c:pt idx="28">
                  <c:v>36.956699999999998</c:v>
                </c:pt>
                <c:pt idx="29">
                  <c:v>37.603299999999997</c:v>
                </c:pt>
                <c:pt idx="30">
                  <c:v>38.176699999999997</c:v>
                </c:pt>
                <c:pt idx="31">
                  <c:v>38.770000000000003</c:v>
                </c:pt>
                <c:pt idx="32">
                  <c:v>39.286700000000003</c:v>
                </c:pt>
                <c:pt idx="33">
                  <c:v>39.796700000000001</c:v>
                </c:pt>
                <c:pt idx="34">
                  <c:v>40.1633</c:v>
                </c:pt>
                <c:pt idx="35">
                  <c:v>40.1633</c:v>
                </c:pt>
                <c:pt idx="36">
                  <c:v>40.1633</c:v>
                </c:pt>
                <c:pt idx="37">
                  <c:v>40.1633</c:v>
                </c:pt>
                <c:pt idx="38">
                  <c:v>40.1633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7-F841-B710-E7B832C47E64}"/>
            </c:ext>
          </c:extLst>
        </c:ser>
        <c:ser>
          <c:idx val="2"/>
          <c:order val="2"/>
          <c:tx>
            <c:strRef>
              <c:f>'HARINAS res y est espectro'!$B$7</c:f>
              <c:strCache>
                <c:ptCount val="1"/>
                <c:pt idx="0">
                  <c:v>Tamar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'HARINAS res y est espectro'!$D$4:$AP$4</c:f>
              <c:numCache>
                <c:formatCode>General</c:formatCode>
                <c:ptCount val="39"/>
                <c:pt idx="0">
                  <c:v>360</c:v>
                </c:pt>
                <c:pt idx="1">
                  <c:v>370</c:v>
                </c:pt>
                <c:pt idx="2">
                  <c:v>380</c:v>
                </c:pt>
                <c:pt idx="3">
                  <c:v>390</c:v>
                </c:pt>
                <c:pt idx="4">
                  <c:v>400</c:v>
                </c:pt>
                <c:pt idx="5">
                  <c:v>410</c:v>
                </c:pt>
                <c:pt idx="6">
                  <c:v>420</c:v>
                </c:pt>
                <c:pt idx="7">
                  <c:v>430</c:v>
                </c:pt>
                <c:pt idx="8">
                  <c:v>440</c:v>
                </c:pt>
                <c:pt idx="9">
                  <c:v>450</c:v>
                </c:pt>
                <c:pt idx="10">
                  <c:v>460</c:v>
                </c:pt>
                <c:pt idx="11">
                  <c:v>470</c:v>
                </c:pt>
                <c:pt idx="12">
                  <c:v>480</c:v>
                </c:pt>
                <c:pt idx="13">
                  <c:v>490</c:v>
                </c:pt>
                <c:pt idx="14">
                  <c:v>500</c:v>
                </c:pt>
                <c:pt idx="15">
                  <c:v>510</c:v>
                </c:pt>
                <c:pt idx="16">
                  <c:v>520</c:v>
                </c:pt>
                <c:pt idx="17">
                  <c:v>530</c:v>
                </c:pt>
                <c:pt idx="18">
                  <c:v>540</c:v>
                </c:pt>
                <c:pt idx="19">
                  <c:v>550</c:v>
                </c:pt>
                <c:pt idx="20">
                  <c:v>560</c:v>
                </c:pt>
                <c:pt idx="21">
                  <c:v>570</c:v>
                </c:pt>
                <c:pt idx="22">
                  <c:v>580</c:v>
                </c:pt>
                <c:pt idx="23">
                  <c:v>590</c:v>
                </c:pt>
                <c:pt idx="24">
                  <c:v>600</c:v>
                </c:pt>
                <c:pt idx="25">
                  <c:v>610</c:v>
                </c:pt>
                <c:pt idx="26">
                  <c:v>620</c:v>
                </c:pt>
                <c:pt idx="27">
                  <c:v>630</c:v>
                </c:pt>
                <c:pt idx="28">
                  <c:v>640</c:v>
                </c:pt>
                <c:pt idx="29">
                  <c:v>650</c:v>
                </c:pt>
                <c:pt idx="30">
                  <c:v>660</c:v>
                </c:pt>
                <c:pt idx="31">
                  <c:v>670</c:v>
                </c:pt>
                <c:pt idx="32">
                  <c:v>680</c:v>
                </c:pt>
                <c:pt idx="33">
                  <c:v>690</c:v>
                </c:pt>
                <c:pt idx="34">
                  <c:v>700</c:v>
                </c:pt>
                <c:pt idx="35">
                  <c:v>710</c:v>
                </c:pt>
                <c:pt idx="36">
                  <c:v>720</c:v>
                </c:pt>
                <c:pt idx="37">
                  <c:v>730</c:v>
                </c:pt>
                <c:pt idx="38">
                  <c:v>740</c:v>
                </c:pt>
              </c:numCache>
            </c:numRef>
          </c:cat>
          <c:val>
            <c:numRef>
              <c:f>'HARINAS res y est espectro'!$D$7:$AP$7</c:f>
              <c:numCache>
                <c:formatCode>0.00</c:formatCode>
                <c:ptCount val="39"/>
                <c:pt idx="0">
                  <c:v>15.24</c:v>
                </c:pt>
                <c:pt idx="1">
                  <c:v>15.24</c:v>
                </c:pt>
                <c:pt idx="2">
                  <c:v>15.24</c:v>
                </c:pt>
                <c:pt idx="3">
                  <c:v>15.24</c:v>
                </c:pt>
                <c:pt idx="4">
                  <c:v>15.24</c:v>
                </c:pt>
                <c:pt idx="5">
                  <c:v>15.523300000000001</c:v>
                </c:pt>
                <c:pt idx="6">
                  <c:v>15.81</c:v>
                </c:pt>
                <c:pt idx="7">
                  <c:v>16.193300000000001</c:v>
                </c:pt>
                <c:pt idx="8">
                  <c:v>16.593299999999999</c:v>
                </c:pt>
                <c:pt idx="9">
                  <c:v>17.02</c:v>
                </c:pt>
                <c:pt idx="10">
                  <c:v>17.6267</c:v>
                </c:pt>
                <c:pt idx="11">
                  <c:v>18.1633</c:v>
                </c:pt>
                <c:pt idx="12">
                  <c:v>18.596699999999998</c:v>
                </c:pt>
                <c:pt idx="13">
                  <c:v>19.37</c:v>
                </c:pt>
                <c:pt idx="14">
                  <c:v>20.56</c:v>
                </c:pt>
                <c:pt idx="15">
                  <c:v>21.763300000000001</c:v>
                </c:pt>
                <c:pt idx="16">
                  <c:v>22.74</c:v>
                </c:pt>
                <c:pt idx="17">
                  <c:v>23.506699999999999</c:v>
                </c:pt>
                <c:pt idx="18">
                  <c:v>24.226700000000001</c:v>
                </c:pt>
                <c:pt idx="19">
                  <c:v>24.89</c:v>
                </c:pt>
                <c:pt idx="20">
                  <c:v>25.523299999999999</c:v>
                </c:pt>
                <c:pt idx="21">
                  <c:v>26.1</c:v>
                </c:pt>
                <c:pt idx="22">
                  <c:v>26.67</c:v>
                </c:pt>
                <c:pt idx="23">
                  <c:v>27.273299999999999</c:v>
                </c:pt>
                <c:pt idx="24">
                  <c:v>27.9467</c:v>
                </c:pt>
                <c:pt idx="25">
                  <c:v>28.596699999999998</c:v>
                </c:pt>
                <c:pt idx="26">
                  <c:v>29.3033</c:v>
                </c:pt>
                <c:pt idx="27">
                  <c:v>30.023299999999999</c:v>
                </c:pt>
                <c:pt idx="28">
                  <c:v>30.693300000000001</c:v>
                </c:pt>
                <c:pt idx="29">
                  <c:v>31.37</c:v>
                </c:pt>
                <c:pt idx="30">
                  <c:v>31.973299999999998</c:v>
                </c:pt>
                <c:pt idx="31">
                  <c:v>32.603299999999997</c:v>
                </c:pt>
                <c:pt idx="32">
                  <c:v>33.176699999999997</c:v>
                </c:pt>
                <c:pt idx="33">
                  <c:v>33.75</c:v>
                </c:pt>
                <c:pt idx="34">
                  <c:v>34.1967</c:v>
                </c:pt>
                <c:pt idx="35">
                  <c:v>34.1967</c:v>
                </c:pt>
                <c:pt idx="36">
                  <c:v>34.1967</c:v>
                </c:pt>
                <c:pt idx="37">
                  <c:v>34.1967</c:v>
                </c:pt>
                <c:pt idx="38">
                  <c:v>34.1967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27-F841-B710-E7B832C47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3109344"/>
        <c:axId val="1538209760"/>
      </c:lineChart>
      <c:catAx>
        <c:axId val="1503109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_tradnl" sz="14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1881776196244702"/>
              <c:y val="0.892618578927634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538209760"/>
        <c:crosses val="autoZero"/>
        <c:auto val="1"/>
        <c:lblAlgn val="ctr"/>
        <c:lblOffset val="100"/>
        <c:noMultiLvlLbl val="0"/>
      </c:catAx>
      <c:valAx>
        <c:axId val="1538209760"/>
        <c:scaling>
          <c:orientation val="minMax"/>
        </c:scaling>
        <c:delete val="0"/>
        <c:axPos val="l"/>
        <c:numFmt formatCode="0" sourceLinked="0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503109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701138224058624"/>
          <c:y val="0.14322881514810648"/>
          <c:w val="0.23450562075966919"/>
          <c:h val="5.075389013873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'JUICE-res y est Brix'!$B$16</c:f>
              <c:strCache>
                <c:ptCount val="1"/>
                <c:pt idx="0">
                  <c:v>Khalal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cust"/>
            <c:noEndCap val="0"/>
            <c:plus>
              <c:numRef>
                <c:f>'JUICE-res y est Brix'!$E$16:$E$18</c:f>
                <c:numCache>
                  <c:formatCode>General</c:formatCode>
                  <c:ptCount val="3"/>
                  <c:pt idx="0">
                    <c:v>0.15275</c:v>
                  </c:pt>
                  <c:pt idx="1">
                    <c:v>5.774E-2</c:v>
                  </c:pt>
                  <c:pt idx="2">
                    <c:v>5.774E-2</c:v>
                  </c:pt>
                </c:numCache>
              </c:numRef>
            </c:plus>
            <c:minus>
              <c:numRef>
                <c:f>'JUICE-res y est Brix'!$E$16:$E$18</c:f>
                <c:numCache>
                  <c:formatCode>General</c:formatCode>
                  <c:ptCount val="3"/>
                  <c:pt idx="0">
                    <c:v>0.15275</c:v>
                  </c:pt>
                  <c:pt idx="1">
                    <c:v>5.774E-2</c:v>
                  </c:pt>
                  <c:pt idx="2">
                    <c:v>5.774E-2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'JUICE-res y est Brix'!$C$16:$C$18</c:f>
              <c:strCache>
                <c:ptCount val="3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</c:strCache>
            </c:strRef>
          </c:cat>
          <c:val>
            <c:numRef>
              <c:f>'JUICE-res y est Brix'!$D$16:$D$18</c:f>
              <c:numCache>
                <c:formatCode>0.0</c:formatCode>
                <c:ptCount val="3"/>
                <c:pt idx="0">
                  <c:v>14.8667</c:v>
                </c:pt>
                <c:pt idx="1">
                  <c:v>8.9666999999999994</c:v>
                </c:pt>
                <c:pt idx="2">
                  <c:v>3.5333000000000001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A0-D44E-9288-35ADFDF839B6}"/>
            </c:ext>
          </c:extLst>
        </c:ser>
        <c:ser>
          <c:idx val="1"/>
          <c:order val="1"/>
          <c:tx>
            <c:strRef>
              <c:f>'JUICE-res y est Brix'!$B$19</c:f>
              <c:strCache>
                <c:ptCount val="1"/>
                <c:pt idx="0">
                  <c:v>Rutab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cust"/>
            <c:noEndCap val="0"/>
            <c:plus>
              <c:numRef>
                <c:f>'JUICE-res y est Brix'!$E$19:$E$21</c:f>
                <c:numCache>
                  <c:formatCode>General</c:formatCode>
                  <c:ptCount val="3"/>
                  <c:pt idx="0">
                    <c:v>5.774E-2</c:v>
                  </c:pt>
                  <c:pt idx="1">
                    <c:v>0.28867999999999999</c:v>
                  </c:pt>
                  <c:pt idx="2">
                    <c:v>5.774E-2</c:v>
                  </c:pt>
                </c:numCache>
              </c:numRef>
            </c:plus>
            <c:minus>
              <c:numRef>
                <c:f>'JUICE-res y est Brix'!$E$19:$E$21</c:f>
                <c:numCache>
                  <c:formatCode>General</c:formatCode>
                  <c:ptCount val="3"/>
                  <c:pt idx="0">
                    <c:v>5.774E-2</c:v>
                  </c:pt>
                  <c:pt idx="1">
                    <c:v>0.28867999999999999</c:v>
                  </c:pt>
                  <c:pt idx="2">
                    <c:v>5.774E-2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'JUICE-res y est Brix'!$C$16:$C$18</c:f>
              <c:strCache>
                <c:ptCount val="3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</c:strCache>
            </c:strRef>
          </c:cat>
          <c:val>
            <c:numRef>
              <c:f>'JUICE-res y est Brix'!$D$19:$D$21</c:f>
              <c:numCache>
                <c:formatCode>0.0</c:formatCode>
                <c:ptCount val="3"/>
                <c:pt idx="0">
                  <c:v>19.466699999999999</c:v>
                </c:pt>
                <c:pt idx="1">
                  <c:v>9.3332999999999995</c:v>
                </c:pt>
                <c:pt idx="2">
                  <c:v>3.1333000000000002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A0-D44E-9288-35ADFDF839B6}"/>
            </c:ext>
          </c:extLst>
        </c:ser>
        <c:ser>
          <c:idx val="2"/>
          <c:order val="2"/>
          <c:tx>
            <c:strRef>
              <c:f>'JUICE-res y est Brix'!$B$22</c:f>
              <c:strCache>
                <c:ptCount val="1"/>
                <c:pt idx="0">
                  <c:v>Tamar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errBars>
            <c:errBarType val="both"/>
            <c:errValType val="cust"/>
            <c:noEndCap val="0"/>
            <c:plus>
              <c:numRef>
                <c:f>'JUICE-res y est Brix'!$E$22:$E$24</c:f>
                <c:numCache>
                  <c:formatCode>General</c:formatCode>
                  <c:ptCount val="3"/>
                  <c:pt idx="0">
                    <c:v>0.2</c:v>
                  </c:pt>
                  <c:pt idx="1">
                    <c:v>0.2</c:v>
                  </c:pt>
                  <c:pt idx="2">
                    <c:v>0.2</c:v>
                  </c:pt>
                </c:numCache>
              </c:numRef>
            </c:plus>
            <c:minus>
              <c:numRef>
                <c:f>'JUICE-res y est Brix'!$E$22:$E$24</c:f>
                <c:numCache>
                  <c:formatCode>General</c:formatCode>
                  <c:ptCount val="3"/>
                  <c:pt idx="0">
                    <c:v>0.2</c:v>
                  </c:pt>
                  <c:pt idx="1">
                    <c:v>0.2</c:v>
                  </c:pt>
                  <c:pt idx="2">
                    <c:v>0.2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'JUICE-res y est Brix'!$C$16:$C$18</c:f>
              <c:strCache>
                <c:ptCount val="3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</c:strCache>
            </c:strRef>
          </c:cat>
          <c:val>
            <c:numRef>
              <c:f>'JUICE-res y est Brix'!$D$22:$D$24</c:f>
              <c:numCache>
                <c:formatCode>0.0</c:formatCode>
                <c:ptCount val="3"/>
                <c:pt idx="0">
                  <c:v>18.3</c:v>
                </c:pt>
                <c:pt idx="1">
                  <c:v>10.9</c:v>
                </c:pt>
                <c:pt idx="2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A0-D44E-9288-35ADFDF83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09063680"/>
        <c:axId val="1104584448"/>
      </c:barChart>
      <c:catAx>
        <c:axId val="1509063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_tradnl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Date juice</a:t>
                </a:r>
              </a:p>
            </c:rich>
          </c:tx>
          <c:layout>
            <c:manualLayout>
              <c:xMode val="edge"/>
              <c:yMode val="edge"/>
              <c:x val="0.47242599196577445"/>
              <c:y val="0.878920101203565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104584448"/>
        <c:crosses val="autoZero"/>
        <c:auto val="1"/>
        <c:lblAlgn val="ctr"/>
        <c:lblOffset val="100"/>
        <c:noMultiLvlLbl val="0"/>
      </c:catAx>
      <c:valAx>
        <c:axId val="11045844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_tradnl" sz="14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oBrix</a:t>
                </a:r>
              </a:p>
            </c:rich>
          </c:tx>
          <c:layout>
            <c:manualLayout>
              <c:xMode val="edge"/>
              <c:yMode val="edge"/>
              <c:x val="8.539709649871904E-3"/>
              <c:y val="0.407666304642954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.0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50906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1109257160488712"/>
          <c:y val="7.0959778676314103E-2"/>
          <c:w val="0.11515015219932474"/>
          <c:h val="0.19021872265966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14</xdr:row>
      <xdr:rowOff>114300</xdr:rowOff>
    </xdr:from>
    <xdr:to>
      <xdr:col>8</xdr:col>
      <xdr:colOff>406400</xdr:colOff>
      <xdr:row>37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639E417-0F8A-9949-A84A-0AACD734230B}"/>
            </a:ext>
          </a:extLst>
        </xdr:cNvPr>
        <xdr:cNvGrpSpPr/>
      </xdr:nvGrpSpPr>
      <xdr:grpSpPr>
        <a:xfrm>
          <a:off x="850900" y="3365500"/>
          <a:ext cx="9067800" cy="4673600"/>
          <a:chOff x="368300" y="3657600"/>
          <a:chExt cx="9067800" cy="467360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A96DB797-DB68-5E30-901B-32CD80902164}"/>
              </a:ext>
            </a:extLst>
          </xdr:cNvPr>
          <xdr:cNvGrpSpPr/>
        </xdr:nvGrpSpPr>
        <xdr:grpSpPr>
          <a:xfrm>
            <a:off x="368300" y="3657600"/>
            <a:ext cx="9067800" cy="4673600"/>
            <a:chOff x="800100" y="3136900"/>
            <a:chExt cx="10414000" cy="3924300"/>
          </a:xfrm>
        </xdr:grpSpPr>
        <xdr:graphicFrame macro="">
          <xdr:nvGraphicFramePr>
            <xdr:cNvPr id="13" name="Gráfico 12">
              <a:extLst>
                <a:ext uri="{FF2B5EF4-FFF2-40B4-BE49-F238E27FC236}">
                  <a16:creationId xmlns:a16="http://schemas.microsoft.com/office/drawing/2014/main" id="{C7507510-E2DA-BE13-8AFB-36B08E81898A}"/>
                </a:ext>
              </a:extLst>
            </xdr:cNvPr>
            <xdr:cNvGraphicFramePr/>
          </xdr:nvGraphicFramePr>
          <xdr:xfrm>
            <a:off x="800100" y="3136900"/>
            <a:ext cx="10414000" cy="39243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30374B74-AE77-9B4A-5DA4-95EE215E4C5F}"/>
                </a:ext>
              </a:extLst>
            </xdr:cNvPr>
            <xdr:cNvSpPr txBox="1"/>
          </xdr:nvSpPr>
          <xdr:spPr>
            <a:xfrm>
              <a:off x="2720703" y="4494904"/>
              <a:ext cx="647700" cy="2032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es-ES_tradnl" sz="1100"/>
            </a:p>
          </xdr:txBody>
        </xdr:sp>
      </xdr:grp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F29B3E1E-4156-2354-1749-2A0CE36A472B}"/>
              </a:ext>
            </a:extLst>
          </xdr:cNvPr>
          <xdr:cNvSpPr txBox="1"/>
        </xdr:nvSpPr>
        <xdr:spPr>
          <a:xfrm>
            <a:off x="1210564" y="5741610"/>
            <a:ext cx="563973" cy="2419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latin typeface="Arial" panose="020B0604020202020204" pitchFamily="34" charset="0"/>
                <a:cs typeface="Arial" panose="020B0604020202020204" pitchFamily="34" charset="0"/>
              </a:rPr>
              <a:t>a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B9ACEBB7-D580-79DE-C4DF-56C39A747FF4}"/>
              </a:ext>
            </a:extLst>
          </xdr:cNvPr>
          <xdr:cNvSpPr txBox="1"/>
        </xdr:nvSpPr>
        <xdr:spPr>
          <a:xfrm>
            <a:off x="2752090" y="6477000"/>
            <a:ext cx="563973" cy="2419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latin typeface="Arial" panose="020B0604020202020204" pitchFamily="34" charset="0"/>
                <a:cs typeface="Arial" panose="020B0604020202020204" pitchFamily="34" charset="0"/>
              </a:rPr>
              <a:t>b</a:t>
            </a: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750E0996-8772-1BEE-68FA-646E7274DB31}"/>
              </a:ext>
            </a:extLst>
          </xdr:cNvPr>
          <xdr:cNvSpPr txBox="1"/>
        </xdr:nvSpPr>
        <xdr:spPr>
          <a:xfrm>
            <a:off x="1981200" y="6018590"/>
            <a:ext cx="563973" cy="2419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latin typeface="Arial" panose="020B0604020202020204" pitchFamily="34" charset="0"/>
                <a:cs typeface="Arial" panose="020B0604020202020204" pitchFamily="34" charset="0"/>
              </a:rPr>
              <a:t>a</a:t>
            </a: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FFAB7273-FDFF-1CB1-2B9F-E52B1AB60976}"/>
              </a:ext>
            </a:extLst>
          </xdr:cNvPr>
          <xdr:cNvSpPr txBox="1"/>
        </xdr:nvSpPr>
        <xdr:spPr>
          <a:xfrm>
            <a:off x="4013200" y="6375400"/>
            <a:ext cx="563973" cy="2419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latin typeface="Arial" panose="020B0604020202020204" pitchFamily="34" charset="0"/>
                <a:cs typeface="Arial" panose="020B0604020202020204" pitchFamily="34" charset="0"/>
              </a:rPr>
              <a:t>a</a:t>
            </a: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F4C6D556-C1C0-41FB-4137-4D35D0C28318}"/>
              </a:ext>
            </a:extLst>
          </xdr:cNvPr>
          <xdr:cNvSpPr txBox="1"/>
        </xdr:nvSpPr>
        <xdr:spPr>
          <a:xfrm>
            <a:off x="4800600" y="6858000"/>
            <a:ext cx="563973" cy="2419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latin typeface="Arial" panose="020B0604020202020204" pitchFamily="34" charset="0"/>
                <a:cs typeface="Arial" panose="020B0604020202020204" pitchFamily="34" charset="0"/>
              </a:rPr>
              <a:t>b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9A928C66-2B02-7440-EC6A-43BDE6456A1A}"/>
              </a:ext>
            </a:extLst>
          </xdr:cNvPr>
          <xdr:cNvSpPr txBox="1"/>
        </xdr:nvSpPr>
        <xdr:spPr>
          <a:xfrm>
            <a:off x="5588000" y="6502400"/>
            <a:ext cx="563973" cy="2419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latin typeface="Arial" panose="020B0604020202020204" pitchFamily="34" charset="0"/>
                <a:cs typeface="Arial" panose="020B0604020202020204" pitchFamily="34" charset="0"/>
              </a:rPr>
              <a:t>a</a:t>
            </a: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91D4EC5D-2CAE-A4B0-918C-2DA538EA6786}"/>
              </a:ext>
            </a:extLst>
          </xdr:cNvPr>
          <xdr:cNvSpPr txBox="1"/>
        </xdr:nvSpPr>
        <xdr:spPr>
          <a:xfrm>
            <a:off x="6832600" y="5070928"/>
            <a:ext cx="563973" cy="2419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latin typeface="Arial" panose="020B0604020202020204" pitchFamily="34" charset="0"/>
                <a:cs typeface="Arial" panose="020B0604020202020204" pitchFamily="34" charset="0"/>
              </a:rPr>
              <a:t>b</a:t>
            </a:r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CD4582B5-42DC-8241-C6DA-762FF66DFA9A}"/>
              </a:ext>
            </a:extLst>
          </xdr:cNvPr>
          <xdr:cNvSpPr txBox="1"/>
        </xdr:nvSpPr>
        <xdr:spPr>
          <a:xfrm>
            <a:off x="8385205" y="4194024"/>
            <a:ext cx="563973" cy="2419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latin typeface="Arial" panose="020B0604020202020204" pitchFamily="34" charset="0"/>
                <a:cs typeface="Arial" panose="020B0604020202020204" pitchFamily="34" charset="0"/>
              </a:rPr>
              <a:t>a</a:t>
            </a:r>
          </a:p>
        </xdr:txBody>
      </xdr:sp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665D0718-B2BE-31C3-46A4-CD233FE7C64F}"/>
              </a:ext>
            </a:extLst>
          </xdr:cNvPr>
          <xdr:cNvSpPr txBox="1"/>
        </xdr:nvSpPr>
        <xdr:spPr>
          <a:xfrm>
            <a:off x="7620000" y="4174671"/>
            <a:ext cx="563973" cy="2419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latin typeface="Arial" panose="020B0604020202020204" pitchFamily="34" charset="0"/>
                <a:cs typeface="Arial" panose="020B0604020202020204" pitchFamily="34" charset="0"/>
              </a:rPr>
              <a:t>a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50800</xdr:rowOff>
    </xdr:from>
    <xdr:to>
      <xdr:col>6</xdr:col>
      <xdr:colOff>1079500</xdr:colOff>
      <xdr:row>41</xdr:row>
      <xdr:rowOff>190500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32D395E-93B5-B540-8564-661196173A4F}"/>
            </a:ext>
          </a:extLst>
        </xdr:cNvPr>
        <xdr:cNvGrpSpPr/>
      </xdr:nvGrpSpPr>
      <xdr:grpSpPr>
        <a:xfrm>
          <a:off x="825500" y="5029200"/>
          <a:ext cx="9474200" cy="4203700"/>
          <a:chOff x="825500" y="5054600"/>
          <a:chExt cx="9474200" cy="4254500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9C18B462-4793-D699-3B06-E5A41985A440}"/>
              </a:ext>
            </a:extLst>
          </xdr:cNvPr>
          <xdr:cNvGraphicFramePr/>
        </xdr:nvGraphicFramePr>
        <xdr:xfrm>
          <a:off x="825500" y="5054600"/>
          <a:ext cx="9474200" cy="4254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43AA1E-8838-652D-2C00-BFF7E4BBE07B}"/>
              </a:ext>
            </a:extLst>
          </xdr:cNvPr>
          <xdr:cNvSpPr txBox="1"/>
        </xdr:nvSpPr>
        <xdr:spPr>
          <a:xfrm>
            <a:off x="2134276" y="6186030"/>
            <a:ext cx="880346" cy="3208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***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E71C61E1-FE83-8DB8-3C6E-5023BADA0B81}"/>
              </a:ext>
            </a:extLst>
          </xdr:cNvPr>
          <xdr:cNvSpPr txBox="1"/>
        </xdr:nvSpPr>
        <xdr:spPr>
          <a:xfrm>
            <a:off x="4013200" y="6159500"/>
            <a:ext cx="880346" cy="3208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***</a:t>
            </a: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216DE4B0-8351-68E2-9587-9C3BEB5B9D08}"/>
              </a:ext>
            </a:extLst>
          </xdr:cNvPr>
          <xdr:cNvSpPr txBox="1"/>
        </xdr:nvSpPr>
        <xdr:spPr>
          <a:xfrm>
            <a:off x="5499100" y="6184900"/>
            <a:ext cx="880346" cy="3208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***</a:t>
            </a: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4025346A-D83B-2648-DBD7-AA2A11F773F3}"/>
              </a:ext>
            </a:extLst>
          </xdr:cNvPr>
          <xdr:cNvSpPr txBox="1"/>
        </xdr:nvSpPr>
        <xdr:spPr>
          <a:xfrm>
            <a:off x="8013700" y="5118100"/>
            <a:ext cx="880346" cy="3208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***</a:t>
            </a: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AA3A6C37-F39B-6301-D306-92A524B31A26}"/>
              </a:ext>
            </a:extLst>
          </xdr:cNvPr>
          <xdr:cNvSpPr txBox="1"/>
        </xdr:nvSpPr>
        <xdr:spPr>
          <a:xfrm>
            <a:off x="2908976" y="8116430"/>
            <a:ext cx="418424" cy="3208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7910E25C-E889-A6E7-8381-DA64E92BFD55}"/>
              </a:ext>
            </a:extLst>
          </xdr:cNvPr>
          <xdr:cNvSpPr txBox="1"/>
        </xdr:nvSpPr>
        <xdr:spPr>
          <a:xfrm>
            <a:off x="1804076" y="7481430"/>
            <a:ext cx="418424" cy="3208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</a:t>
            </a: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09CBE49D-A3D7-1232-87CB-C89806CABF75}"/>
              </a:ext>
            </a:extLst>
          </xdr:cNvPr>
          <xdr:cNvSpPr txBox="1"/>
        </xdr:nvSpPr>
        <xdr:spPr>
          <a:xfrm>
            <a:off x="2362876" y="6833730"/>
            <a:ext cx="418424" cy="3208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</a:t>
            </a:r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8DF31E44-5C8C-13AA-063B-3FDFC5BB950A}"/>
              </a:ext>
            </a:extLst>
          </xdr:cNvPr>
          <xdr:cNvSpPr txBox="1"/>
        </xdr:nvSpPr>
        <xdr:spPr>
          <a:xfrm>
            <a:off x="4877476" y="7697330"/>
            <a:ext cx="418424" cy="3208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</a:t>
            </a:r>
          </a:p>
        </xdr:txBody>
      </xdr:sp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0F91AD90-DF9F-8347-00E1-085E3C3EFAE4}"/>
              </a:ext>
            </a:extLst>
          </xdr:cNvPr>
          <xdr:cNvSpPr txBox="1"/>
        </xdr:nvSpPr>
        <xdr:spPr>
          <a:xfrm>
            <a:off x="3785276" y="7887830"/>
            <a:ext cx="418424" cy="3208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</a:t>
            </a:r>
          </a:p>
        </xdr:txBody>
      </xdr:sp>
      <xdr:sp macro="" textlink="">
        <xdr:nvSpPr>
          <xdr:cNvPr id="13" name="CuadroTexto 12">
            <a:extLst>
              <a:ext uri="{FF2B5EF4-FFF2-40B4-BE49-F238E27FC236}">
                <a16:creationId xmlns:a16="http://schemas.microsoft.com/office/drawing/2014/main" id="{9988AE17-A5AD-E0B6-75EA-86547B8C5590}"/>
              </a:ext>
            </a:extLst>
          </xdr:cNvPr>
          <xdr:cNvSpPr txBox="1"/>
        </xdr:nvSpPr>
        <xdr:spPr>
          <a:xfrm>
            <a:off x="5753776" y="6478130"/>
            <a:ext cx="418424" cy="3208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</a:t>
            </a:r>
          </a:p>
        </xdr:txBody>
      </xdr:sp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id="{16665404-3EAF-86AC-08DC-E93FBDF67A0B}"/>
              </a:ext>
            </a:extLst>
          </xdr:cNvPr>
          <xdr:cNvSpPr txBox="1"/>
        </xdr:nvSpPr>
        <xdr:spPr>
          <a:xfrm>
            <a:off x="8814476" y="5373230"/>
            <a:ext cx="418424" cy="3208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</a:t>
            </a:r>
          </a:p>
        </xdr:txBody>
      </xdr:sp>
      <xdr:sp macro="" textlink="">
        <xdr:nvSpPr>
          <xdr:cNvPr id="15" name="CuadroTexto 14">
            <a:extLst>
              <a:ext uri="{FF2B5EF4-FFF2-40B4-BE49-F238E27FC236}">
                <a16:creationId xmlns:a16="http://schemas.microsoft.com/office/drawing/2014/main" id="{FB3E6257-5B57-C606-A23B-E989AAEDDD5D}"/>
              </a:ext>
            </a:extLst>
          </xdr:cNvPr>
          <xdr:cNvSpPr txBox="1"/>
        </xdr:nvSpPr>
        <xdr:spPr>
          <a:xfrm>
            <a:off x="8268376" y="5284330"/>
            <a:ext cx="418424" cy="3208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</a:t>
            </a:r>
          </a:p>
        </xdr:txBody>
      </xdr:sp>
      <xdr:sp macro="" textlink="">
        <xdr:nvSpPr>
          <xdr:cNvPr id="16" name="CuadroTexto 15">
            <a:extLst>
              <a:ext uri="{FF2B5EF4-FFF2-40B4-BE49-F238E27FC236}">
                <a16:creationId xmlns:a16="http://schemas.microsoft.com/office/drawing/2014/main" id="{B5C96CE4-0E42-0937-D97C-9DD02FAB3E71}"/>
              </a:ext>
            </a:extLst>
          </xdr:cNvPr>
          <xdr:cNvSpPr txBox="1"/>
        </xdr:nvSpPr>
        <xdr:spPr>
          <a:xfrm>
            <a:off x="7722276" y="5805030"/>
            <a:ext cx="418424" cy="3208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63500</xdr:rowOff>
    </xdr:from>
    <xdr:to>
      <xdr:col>8</xdr:col>
      <xdr:colOff>381000</xdr:colOff>
      <xdr:row>39</xdr:row>
      <xdr:rowOff>63500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73D6AB6-A85E-2047-8BD4-04065B869C78}"/>
            </a:ext>
          </a:extLst>
        </xdr:cNvPr>
        <xdr:cNvGrpSpPr/>
      </xdr:nvGrpSpPr>
      <xdr:grpSpPr>
        <a:xfrm>
          <a:off x="825500" y="3670300"/>
          <a:ext cx="8890000" cy="4927600"/>
          <a:chOff x="825500" y="3810000"/>
          <a:chExt cx="8890000" cy="4673600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6B7ABFD5-D461-5678-C740-EDCF76E0156D}"/>
              </a:ext>
            </a:extLst>
          </xdr:cNvPr>
          <xdr:cNvGraphicFramePr/>
        </xdr:nvGraphicFramePr>
        <xdr:xfrm>
          <a:off x="825500" y="3810000"/>
          <a:ext cx="8890000" cy="46736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14BDA09A-BBC8-5DCA-0DA9-4964DAFBA095}"/>
              </a:ext>
            </a:extLst>
          </xdr:cNvPr>
          <xdr:cNvSpPr txBox="1"/>
        </xdr:nvSpPr>
        <xdr:spPr>
          <a:xfrm>
            <a:off x="1663700" y="4203700"/>
            <a:ext cx="552915" cy="2419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latin typeface="Arial" panose="020B0604020202020204" pitchFamily="34" charset="0"/>
                <a:cs typeface="Arial" panose="020B0604020202020204" pitchFamily="34" charset="0"/>
              </a:rPr>
              <a:t>b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86D3A6C3-074A-F327-267A-3C6E1D446826}"/>
              </a:ext>
            </a:extLst>
          </xdr:cNvPr>
          <xdr:cNvSpPr txBox="1"/>
        </xdr:nvSpPr>
        <xdr:spPr>
          <a:xfrm>
            <a:off x="2425700" y="5080000"/>
            <a:ext cx="552915" cy="2419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latin typeface="Arial" panose="020B0604020202020204" pitchFamily="34" charset="0"/>
                <a:cs typeface="Arial" panose="020B0604020202020204" pitchFamily="34" charset="0"/>
              </a:rPr>
              <a:t>a</a:t>
            </a: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AEFF0E7B-FE9F-198C-21D7-8D4831D0C390}"/>
              </a:ext>
            </a:extLst>
          </xdr:cNvPr>
          <xdr:cNvSpPr txBox="1"/>
        </xdr:nvSpPr>
        <xdr:spPr>
          <a:xfrm>
            <a:off x="3175000" y="4953000"/>
            <a:ext cx="552915" cy="2419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latin typeface="Arial" panose="020B0604020202020204" pitchFamily="34" charset="0"/>
                <a:cs typeface="Arial" panose="020B0604020202020204" pitchFamily="34" charset="0"/>
              </a:rPr>
              <a:t>a</a:t>
            </a: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D29D531A-AC5D-156B-3DC3-9BC54CD90D43}"/>
              </a:ext>
            </a:extLst>
          </xdr:cNvPr>
          <xdr:cNvSpPr txBox="1"/>
        </xdr:nvSpPr>
        <xdr:spPr>
          <a:xfrm>
            <a:off x="7162800" y="4711700"/>
            <a:ext cx="552915" cy="2419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latin typeface="Arial" panose="020B0604020202020204" pitchFamily="34" charset="0"/>
                <a:cs typeface="Arial" panose="020B0604020202020204" pitchFamily="34" charset="0"/>
              </a:rPr>
              <a:t>b</a:t>
            </a: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D50936C8-5F0F-056F-F61B-BF35FAB17448}"/>
              </a:ext>
            </a:extLst>
          </xdr:cNvPr>
          <xdr:cNvSpPr txBox="1"/>
        </xdr:nvSpPr>
        <xdr:spPr>
          <a:xfrm>
            <a:off x="7924800" y="5257800"/>
            <a:ext cx="552915" cy="2419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latin typeface="Arial" panose="020B0604020202020204" pitchFamily="34" charset="0"/>
                <a:cs typeface="Arial" panose="020B0604020202020204" pitchFamily="34" charset="0"/>
              </a:rPr>
              <a:t>a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FC0E6DEA-C390-4E7D-EE52-049605245049}"/>
              </a:ext>
            </a:extLst>
          </xdr:cNvPr>
          <xdr:cNvSpPr txBox="1"/>
        </xdr:nvSpPr>
        <xdr:spPr>
          <a:xfrm>
            <a:off x="8686800" y="5359400"/>
            <a:ext cx="552915" cy="2419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latin typeface="Arial" panose="020B0604020202020204" pitchFamily="34" charset="0"/>
                <a:cs typeface="Arial" panose="020B0604020202020204" pitchFamily="34" charset="0"/>
              </a:rPr>
              <a:t>a</a:t>
            </a:r>
          </a:p>
        </xdr:txBody>
      </xdr:sp>
    </xdr:grpSp>
    <xdr:clientData/>
  </xdr:twoCellAnchor>
  <xdr:twoCellAnchor>
    <xdr:from>
      <xdr:col>3</xdr:col>
      <xdr:colOff>295275</xdr:colOff>
      <xdr:row>29</xdr:row>
      <xdr:rowOff>196850</xdr:rowOff>
    </xdr:from>
    <xdr:to>
      <xdr:col>3</xdr:col>
      <xdr:colOff>849770</xdr:colOff>
      <xdr:row>31</xdr:row>
      <xdr:rowOff>52280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DF8723E2-5940-3347-9CDC-11F46BFE272B}"/>
            </a:ext>
          </a:extLst>
        </xdr:cNvPr>
        <xdr:cNvSpPr txBox="1"/>
      </xdr:nvSpPr>
      <xdr:spPr>
        <a:xfrm>
          <a:off x="2771775" y="6089650"/>
          <a:ext cx="529095" cy="261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100" b="1">
              <a:latin typeface="Arial" panose="020B0604020202020204" pitchFamily="34" charset="0"/>
              <a:cs typeface="Arial" panose="020B0604020202020204" pitchFamily="34" charset="0"/>
            </a:rPr>
            <a:t>a</a:t>
          </a:r>
        </a:p>
      </xdr:txBody>
    </xdr:sp>
    <xdr:clientData/>
  </xdr:twoCellAnchor>
  <xdr:twoCellAnchor>
    <xdr:from>
      <xdr:col>3</xdr:col>
      <xdr:colOff>1057275</xdr:colOff>
      <xdr:row>29</xdr:row>
      <xdr:rowOff>196850</xdr:rowOff>
    </xdr:from>
    <xdr:to>
      <xdr:col>4</xdr:col>
      <xdr:colOff>506870</xdr:colOff>
      <xdr:row>31</xdr:row>
      <xdr:rowOff>52280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3B4A691-057D-9E48-AF8B-2EE07161D645}"/>
            </a:ext>
          </a:extLst>
        </xdr:cNvPr>
        <xdr:cNvSpPr txBox="1"/>
      </xdr:nvSpPr>
      <xdr:spPr>
        <a:xfrm>
          <a:off x="3305175" y="6089650"/>
          <a:ext cx="503695" cy="261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100" b="1">
              <a:latin typeface="Arial" panose="020B0604020202020204" pitchFamily="34" charset="0"/>
              <a:cs typeface="Arial" panose="020B0604020202020204" pitchFamily="34" charset="0"/>
            </a:rPr>
            <a:t>a</a:t>
          </a:r>
        </a:p>
      </xdr:txBody>
    </xdr:sp>
    <xdr:clientData/>
  </xdr:twoCellAnchor>
  <xdr:twoCellAnchor>
    <xdr:from>
      <xdr:col>4</xdr:col>
      <xdr:colOff>685800</xdr:colOff>
      <xdr:row>29</xdr:row>
      <xdr:rowOff>196850</xdr:rowOff>
    </xdr:from>
    <xdr:to>
      <xdr:col>5</xdr:col>
      <xdr:colOff>68720</xdr:colOff>
      <xdr:row>31</xdr:row>
      <xdr:rowOff>52280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8CAF3981-F196-224A-905E-6AFE836D308D}"/>
            </a:ext>
          </a:extLst>
        </xdr:cNvPr>
        <xdr:cNvSpPr txBox="1"/>
      </xdr:nvSpPr>
      <xdr:spPr>
        <a:xfrm>
          <a:off x="3987800" y="6089650"/>
          <a:ext cx="208420" cy="2618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_tradnl" sz="1100" b="1">
              <a:latin typeface="Arial" panose="020B0604020202020204" pitchFamily="34" charset="0"/>
              <a:cs typeface="Arial" panose="020B0604020202020204" pitchFamily="34" charset="0"/>
            </a:rPr>
            <a:t>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17</xdr:row>
      <xdr:rowOff>177800</xdr:rowOff>
    </xdr:from>
    <xdr:to>
      <xdr:col>6</xdr:col>
      <xdr:colOff>1104900</xdr:colOff>
      <xdr:row>37</xdr:row>
      <xdr:rowOff>114300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FB49FCC-CF15-B94A-831E-169FEC31F7B3}"/>
            </a:ext>
          </a:extLst>
        </xdr:cNvPr>
        <xdr:cNvGrpSpPr/>
      </xdr:nvGrpSpPr>
      <xdr:grpSpPr>
        <a:xfrm>
          <a:off x="850900" y="3886200"/>
          <a:ext cx="9029700" cy="4203700"/>
          <a:chOff x="812800" y="3898900"/>
          <a:chExt cx="8597900" cy="392430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F01D9F7A-A730-F3EA-EE08-3226BE24BB1B}"/>
              </a:ext>
            </a:extLst>
          </xdr:cNvPr>
          <xdr:cNvGrpSpPr/>
        </xdr:nvGrpSpPr>
        <xdr:grpSpPr>
          <a:xfrm>
            <a:off x="812800" y="3898900"/>
            <a:ext cx="8597900" cy="3924300"/>
            <a:chOff x="812800" y="3111500"/>
            <a:chExt cx="8610600" cy="3873500"/>
          </a:xfrm>
        </xdr:grpSpPr>
        <xdr:graphicFrame macro="">
          <xdr:nvGraphicFramePr>
            <xdr:cNvPr id="5" name="Gráfico 2">
              <a:extLst>
                <a:ext uri="{FF2B5EF4-FFF2-40B4-BE49-F238E27FC236}">
                  <a16:creationId xmlns:a16="http://schemas.microsoft.com/office/drawing/2014/main" id="{10F69D15-ED42-439C-AC4A-0C9B158D856D}"/>
                </a:ext>
              </a:extLst>
            </xdr:cNvPr>
            <xdr:cNvGraphicFramePr/>
          </xdr:nvGraphicFramePr>
          <xdr:xfrm>
            <a:off x="812800" y="3111500"/>
            <a:ext cx="8610600" cy="38735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283DB6E0-FEA1-4BDB-611F-2EFA9DFC31DB}"/>
                </a:ext>
              </a:extLst>
            </xdr:cNvPr>
            <xdr:cNvSpPr txBox="1"/>
          </xdr:nvSpPr>
          <xdr:spPr>
            <a:xfrm>
              <a:off x="2337006" y="3147217"/>
              <a:ext cx="800100" cy="2921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_tradnl" sz="11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NS</a:t>
              </a:r>
            </a:p>
          </xdr:txBody>
        </xdr:sp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4FD22AAE-0F31-ECB1-E867-F062EB51EFFF}"/>
                </a:ext>
              </a:extLst>
            </xdr:cNvPr>
            <xdr:cNvSpPr txBox="1"/>
          </xdr:nvSpPr>
          <xdr:spPr>
            <a:xfrm>
              <a:off x="4661857" y="3159587"/>
              <a:ext cx="800100" cy="2921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_tradnl" sz="11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NS</a:t>
              </a:r>
            </a:p>
          </xdr:txBody>
        </xdr:sp>
      </xdr:grp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85505DD1-7487-3A78-C131-69D80C8F5D5C}"/>
              </a:ext>
            </a:extLst>
          </xdr:cNvPr>
          <xdr:cNvSpPr txBox="1"/>
        </xdr:nvSpPr>
        <xdr:spPr>
          <a:xfrm>
            <a:off x="6997700" y="3949700"/>
            <a:ext cx="798920" cy="2959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1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622300</xdr:colOff>
      <xdr:row>16</xdr:row>
      <xdr:rowOff>76200</xdr:rowOff>
    </xdr:from>
    <xdr:to>
      <xdr:col>12</xdr:col>
      <xdr:colOff>520700</xdr:colOff>
      <xdr:row>37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2BE668A-9D00-D84A-9FB3-39CD0B74F2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146050</xdr:colOff>
      <xdr:row>1</xdr:row>
      <xdr:rowOff>0</xdr:rowOff>
    </xdr:from>
    <xdr:to>
      <xdr:col>17</xdr:col>
      <xdr:colOff>317500</xdr:colOff>
      <xdr:row>20</xdr:row>
      <xdr:rowOff>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45BA142-AB44-7747-891B-C7D090907331}"/>
            </a:ext>
          </a:extLst>
        </xdr:cNvPr>
        <xdr:cNvGrpSpPr/>
      </xdr:nvGrpSpPr>
      <xdr:grpSpPr>
        <a:xfrm>
          <a:off x="7702550" y="203200"/>
          <a:ext cx="8426450" cy="4229100"/>
          <a:chOff x="7346950" y="2387600"/>
          <a:chExt cx="7435850" cy="3683000"/>
        </a:xfrm>
        <a:noFill/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C751CCD1-7A30-F4CF-8C50-2E5B6DE20C4C}"/>
              </a:ext>
            </a:extLst>
          </xdr:cNvPr>
          <xdr:cNvGraphicFramePr/>
        </xdr:nvGraphicFramePr>
        <xdr:xfrm>
          <a:off x="7346950" y="2387600"/>
          <a:ext cx="7435850" cy="3683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C6270764-B087-88A5-F5D0-8AC28640B8BD}"/>
              </a:ext>
            </a:extLst>
          </xdr:cNvPr>
          <xdr:cNvSpPr txBox="1"/>
        </xdr:nvSpPr>
        <xdr:spPr>
          <a:xfrm>
            <a:off x="8381244" y="3392959"/>
            <a:ext cx="368300" cy="2159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cx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18ABC7DD-849C-6FD9-7F2F-75F2A6B1E656}"/>
              </a:ext>
            </a:extLst>
          </xdr:cNvPr>
          <xdr:cNvSpPr txBox="1"/>
        </xdr:nvSpPr>
        <xdr:spPr>
          <a:xfrm>
            <a:off x="8989351" y="2844419"/>
            <a:ext cx="368300" cy="2159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cz</a:t>
            </a:r>
          </a:p>
          <a:p>
            <a:pPr algn="ctr"/>
            <a:endParaRPr lang="es-ES_tradnl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7E985C87-BCBD-D919-72A2-A189165A0457}"/>
              </a:ext>
            </a:extLst>
          </xdr:cNvPr>
          <xdr:cNvSpPr txBox="1"/>
        </xdr:nvSpPr>
        <xdr:spPr>
          <a:xfrm>
            <a:off x="9607172" y="2966499"/>
            <a:ext cx="368300" cy="2159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</a:p>
          <a:p>
            <a:pPr algn="ctr"/>
            <a:endParaRPr lang="es-ES_tradnl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BA8AC8E1-559A-60D9-7795-F5B7DDB5050E}"/>
              </a:ext>
            </a:extLst>
          </xdr:cNvPr>
          <xdr:cNvSpPr txBox="1"/>
        </xdr:nvSpPr>
        <xdr:spPr>
          <a:xfrm>
            <a:off x="10575358" y="3986160"/>
            <a:ext cx="368300" cy="2159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bx</a:t>
            </a: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5C63355A-31ED-EA2C-864E-DE4A662FA89B}"/>
              </a:ext>
            </a:extLst>
          </xdr:cNvPr>
          <xdr:cNvSpPr txBox="1"/>
        </xdr:nvSpPr>
        <xdr:spPr>
          <a:xfrm>
            <a:off x="11169272" y="3960761"/>
            <a:ext cx="368300" cy="2159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bx</a:t>
            </a: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2372192-BFDD-5B36-6CE8-1DF1D262ED0C}"/>
              </a:ext>
            </a:extLst>
          </xdr:cNvPr>
          <xdr:cNvSpPr txBox="1"/>
        </xdr:nvSpPr>
        <xdr:spPr>
          <a:xfrm>
            <a:off x="11777379" y="3765761"/>
            <a:ext cx="368300" cy="2159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by</a:t>
            </a: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D66D0B7E-A049-EB8C-AA1F-D12572B6D6C9}"/>
              </a:ext>
            </a:extLst>
          </xdr:cNvPr>
          <xdr:cNvSpPr txBox="1"/>
        </xdr:nvSpPr>
        <xdr:spPr>
          <a:xfrm>
            <a:off x="12766486" y="4581001"/>
            <a:ext cx="368300" cy="2159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ay</a:t>
            </a:r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7713F3CA-C2AC-3877-2599-333CCB110023}"/>
              </a:ext>
            </a:extLst>
          </xdr:cNvPr>
          <xdr:cNvSpPr txBox="1"/>
        </xdr:nvSpPr>
        <xdr:spPr>
          <a:xfrm>
            <a:off x="13370114" y="4658421"/>
            <a:ext cx="368300" cy="2159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ax</a:t>
            </a:r>
          </a:p>
        </xdr:txBody>
      </xdr:sp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415378AF-5A28-A79E-A525-F25E40B36DBC}"/>
              </a:ext>
            </a:extLst>
          </xdr:cNvPr>
          <xdr:cNvSpPr txBox="1"/>
        </xdr:nvSpPr>
        <xdr:spPr>
          <a:xfrm>
            <a:off x="13968507" y="4509721"/>
            <a:ext cx="368300" cy="2159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_tradnl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az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outlinePr summaryBelow="0" summaryRight="0"/>
  </sheetPr>
  <dimension ref="A2:J36"/>
  <sheetViews>
    <sheetView topLeftCell="G1" workbookViewId="0">
      <selection activeCell="J30" sqref="J30"/>
    </sheetView>
  </sheetViews>
  <sheetFormatPr baseColWidth="10" defaultColWidth="12.6640625" defaultRowHeight="15.75" customHeight="1"/>
  <cols>
    <col min="2" max="2" width="14.1640625" customWidth="1"/>
    <col min="3" max="3" width="14" customWidth="1"/>
    <col min="4" max="4" width="23.6640625" customWidth="1"/>
  </cols>
  <sheetData>
    <row r="2" spans="1:10" ht="15.75" customHeight="1">
      <c r="A2" s="1" t="s">
        <v>0</v>
      </c>
    </row>
    <row r="3" spans="1:10" ht="15.75" customHeight="1">
      <c r="A3" s="4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10" ht="15.75" customHeight="1">
      <c r="A4" s="4" t="s">
        <v>6</v>
      </c>
      <c r="B4" s="2">
        <v>17.36</v>
      </c>
      <c r="C4" s="2">
        <v>0.505</v>
      </c>
      <c r="D4" s="2">
        <v>18.297000000000001</v>
      </c>
      <c r="E4" s="5">
        <f t="shared" ref="E4:E12" si="0">(D4-B4-C4)/C4</f>
        <v>0.85544554455445776</v>
      </c>
    </row>
    <row r="5" spans="1:10" ht="15.75" customHeight="1">
      <c r="B5" s="2">
        <v>16.827000000000002</v>
      </c>
      <c r="C5" s="2">
        <v>0.50800000000000001</v>
      </c>
      <c r="D5" s="2">
        <v>17.774999999999999</v>
      </c>
      <c r="E5" s="5">
        <f t="shared" si="0"/>
        <v>0.86614173228345837</v>
      </c>
    </row>
    <row r="6" spans="1:10" ht="15.75" customHeight="1">
      <c r="B6" s="2">
        <v>17.503</v>
      </c>
      <c r="C6" s="2">
        <v>0.502</v>
      </c>
      <c r="D6" s="2">
        <v>18.507999999999999</v>
      </c>
      <c r="E6" s="5">
        <f t="shared" si="0"/>
        <v>1.001992031872508</v>
      </c>
    </row>
    <row r="7" spans="1:10" ht="15.75" customHeight="1">
      <c r="A7" s="4" t="s">
        <v>7</v>
      </c>
      <c r="B7" s="2">
        <v>17.318999999999999</v>
      </c>
      <c r="C7" s="2">
        <v>0.51</v>
      </c>
      <c r="D7" s="2">
        <v>18.494</v>
      </c>
      <c r="E7" s="5">
        <f t="shared" si="0"/>
        <v>1.3039215686274523</v>
      </c>
    </row>
    <row r="8" spans="1:10" ht="15.75" customHeight="1">
      <c r="B8" s="2">
        <v>17.274000000000001</v>
      </c>
      <c r="C8" s="2">
        <v>0.51</v>
      </c>
      <c r="D8" s="2">
        <v>18.600999999999999</v>
      </c>
      <c r="E8" s="5">
        <f t="shared" si="0"/>
        <v>1.6019607843137218</v>
      </c>
    </row>
    <row r="9" spans="1:10" ht="15.75" customHeight="1">
      <c r="B9" s="2">
        <v>17.391999999999999</v>
      </c>
      <c r="C9" s="2">
        <v>0.505</v>
      </c>
      <c r="D9" s="2">
        <v>18.73</v>
      </c>
      <c r="E9" s="5">
        <f t="shared" si="0"/>
        <v>1.6495049504950514</v>
      </c>
    </row>
    <row r="10" spans="1:10" ht="15.75" customHeight="1">
      <c r="A10" s="4" t="s">
        <v>8</v>
      </c>
      <c r="B10" s="2">
        <v>16.654</v>
      </c>
      <c r="C10" s="2">
        <v>0.50900000000000001</v>
      </c>
      <c r="D10" s="2">
        <v>17.899000000000001</v>
      </c>
      <c r="E10" s="5">
        <f t="shared" si="0"/>
        <v>1.4459724950884105</v>
      </c>
    </row>
    <row r="11" spans="1:10" ht="15.75" customHeight="1">
      <c r="B11" s="2">
        <v>17.056999999999999</v>
      </c>
      <c r="C11" s="2">
        <v>0.504</v>
      </c>
      <c r="D11" s="2">
        <v>18.207000000000001</v>
      </c>
      <c r="E11" s="5">
        <f t="shared" si="0"/>
        <v>1.2817460317460359</v>
      </c>
    </row>
    <row r="12" spans="1:10" ht="15.75" customHeight="1">
      <c r="B12" s="2">
        <v>17.47</v>
      </c>
      <c r="C12" s="2">
        <v>0.50700000000000001</v>
      </c>
      <c r="D12" s="2">
        <v>18.594999999999999</v>
      </c>
      <c r="E12" s="5">
        <f t="shared" si="0"/>
        <v>1.2189349112426036</v>
      </c>
    </row>
    <row r="14" spans="1:10" ht="15.75" customHeight="1">
      <c r="A14" s="1" t="s">
        <v>9</v>
      </c>
    </row>
    <row r="15" spans="1:10" ht="15.75" customHeight="1">
      <c r="A15" s="4" t="s">
        <v>1</v>
      </c>
      <c r="B15" s="3" t="s">
        <v>2</v>
      </c>
      <c r="C15" s="3" t="s">
        <v>3</v>
      </c>
      <c r="D15" s="3" t="s">
        <v>4</v>
      </c>
      <c r="E15" s="3" t="s">
        <v>10</v>
      </c>
    </row>
    <row r="16" spans="1:10" ht="15.75" customHeight="1">
      <c r="A16" s="4" t="s">
        <v>6</v>
      </c>
      <c r="B16" s="2">
        <v>17.321000000000002</v>
      </c>
      <c r="C16" s="2">
        <v>0.50800000000000001</v>
      </c>
      <c r="D16" s="2">
        <v>18.244</v>
      </c>
      <c r="E16" s="5">
        <f t="shared" ref="E16:E24" si="1">(D16-B16-C16)/C16</f>
        <v>0.81692913385826427</v>
      </c>
      <c r="I16">
        <v>1</v>
      </c>
      <c r="J16" s="6" t="s">
        <v>24</v>
      </c>
    </row>
    <row r="17" spans="1:10" ht="15.75" customHeight="1">
      <c r="B17" s="2">
        <v>17.481999999999999</v>
      </c>
      <c r="C17" s="2">
        <v>0.50700000000000001</v>
      </c>
      <c r="D17" s="2">
        <v>18.324000000000002</v>
      </c>
      <c r="E17" s="5">
        <f t="shared" si="1"/>
        <v>0.66074950690335754</v>
      </c>
      <c r="I17">
        <v>2</v>
      </c>
      <c r="J17" s="6" t="s">
        <v>23</v>
      </c>
    </row>
    <row r="18" spans="1:10" ht="15.75" customHeight="1">
      <c r="B18" s="2">
        <v>17.515999999999998</v>
      </c>
      <c r="C18" s="2">
        <v>0.50800000000000001</v>
      </c>
      <c r="D18" s="2">
        <v>18.494</v>
      </c>
      <c r="E18" s="5">
        <f t="shared" si="1"/>
        <v>0.92519685039370381</v>
      </c>
      <c r="I18">
        <v>3</v>
      </c>
      <c r="J18" s="6" t="s">
        <v>22</v>
      </c>
    </row>
    <row r="19" spans="1:10" ht="15.75" customHeight="1">
      <c r="A19" s="4" t="s">
        <v>7</v>
      </c>
      <c r="B19" s="2">
        <v>17.16</v>
      </c>
      <c r="C19" s="2">
        <v>0.5</v>
      </c>
      <c r="D19" s="2">
        <v>18.202000000000002</v>
      </c>
      <c r="E19" s="5">
        <f t="shared" si="1"/>
        <v>1.0840000000000032</v>
      </c>
    </row>
    <row r="20" spans="1:10" ht="15.75" customHeight="1">
      <c r="B20" s="2">
        <v>17.170999999999999</v>
      </c>
      <c r="C20" s="2">
        <v>0.505</v>
      </c>
      <c r="D20" s="2">
        <v>18.181000000000001</v>
      </c>
      <c r="E20" s="5">
        <f t="shared" si="1"/>
        <v>1.0000000000000031</v>
      </c>
    </row>
    <row r="21" spans="1:10" ht="15.75" customHeight="1">
      <c r="B21" s="2">
        <v>16.568999999999999</v>
      </c>
      <c r="C21" s="2">
        <v>0.502</v>
      </c>
      <c r="D21" s="2">
        <v>17.576000000000001</v>
      </c>
      <c r="E21" s="5">
        <f t="shared" si="1"/>
        <v>1.0059760956175328</v>
      </c>
    </row>
    <row r="22" spans="1:10" ht="15.75" customHeight="1">
      <c r="A22" s="4" t="s">
        <v>8</v>
      </c>
      <c r="B22" s="2">
        <v>17.274999999999999</v>
      </c>
      <c r="C22" s="2">
        <v>0.501</v>
      </c>
      <c r="D22" s="2">
        <v>17.940000000000001</v>
      </c>
      <c r="E22" s="5">
        <f t="shared" si="1"/>
        <v>0.3273453093812429</v>
      </c>
    </row>
    <row r="23" spans="1:10" ht="15.75" customHeight="1">
      <c r="B23" s="2">
        <v>16.718</v>
      </c>
      <c r="C23" s="2">
        <v>0.50600000000000001</v>
      </c>
      <c r="D23" s="2">
        <v>17.484000000000002</v>
      </c>
      <c r="E23" s="5">
        <f t="shared" si="1"/>
        <v>0.51383399209486513</v>
      </c>
    </row>
    <row r="24" spans="1:10" ht="15.75" customHeight="1">
      <c r="B24" s="2">
        <v>17.146999999999998</v>
      </c>
      <c r="C24" s="2">
        <v>0.50600000000000001</v>
      </c>
      <c r="D24" s="2">
        <v>17.872</v>
      </c>
      <c r="E24" s="5">
        <f t="shared" si="1"/>
        <v>0.43280632411067471</v>
      </c>
    </row>
    <row r="26" spans="1:10" ht="15.75" customHeight="1">
      <c r="A26" s="1" t="s">
        <v>11</v>
      </c>
    </row>
    <row r="27" spans="1:10" ht="15.75" customHeight="1">
      <c r="A27" s="4" t="s">
        <v>1</v>
      </c>
      <c r="B27" s="2" t="s">
        <v>3</v>
      </c>
      <c r="C27" s="2" t="s">
        <v>12</v>
      </c>
      <c r="D27" s="2" t="s">
        <v>13</v>
      </c>
      <c r="E27" s="3" t="s">
        <v>14</v>
      </c>
    </row>
    <row r="28" spans="1:10" ht="15.75" customHeight="1">
      <c r="A28" s="4" t="s">
        <v>6</v>
      </c>
      <c r="B28" s="2">
        <v>0.50800000000000001</v>
      </c>
      <c r="C28" s="2">
        <v>0.5</v>
      </c>
      <c r="D28" s="2">
        <v>2.2000000000000002</v>
      </c>
      <c r="E28" s="5">
        <f t="shared" ref="E28:E36" si="2">(D28-C28)/B28</f>
        <v>3.3464566929133861</v>
      </c>
    </row>
    <row r="29" spans="1:10" ht="15.75" customHeight="1">
      <c r="B29" s="2">
        <v>0.50900000000000001</v>
      </c>
      <c r="C29" s="2">
        <v>0.6</v>
      </c>
      <c r="D29" s="2">
        <v>2.2000000000000002</v>
      </c>
      <c r="E29" s="5">
        <f t="shared" si="2"/>
        <v>3.1434184675834973</v>
      </c>
    </row>
    <row r="30" spans="1:10" ht="15.75" customHeight="1">
      <c r="B30" s="2">
        <v>0.50600000000000001</v>
      </c>
      <c r="C30" s="2">
        <v>0.5</v>
      </c>
      <c r="D30" s="2">
        <v>2</v>
      </c>
      <c r="E30" s="5">
        <f t="shared" si="2"/>
        <v>2.9644268774703555</v>
      </c>
    </row>
    <row r="31" spans="1:10" ht="15.75" customHeight="1">
      <c r="A31" s="4" t="s">
        <v>7</v>
      </c>
      <c r="B31" s="2">
        <v>0.50900000000000001</v>
      </c>
      <c r="C31" s="2">
        <v>0.7</v>
      </c>
      <c r="D31" s="2">
        <v>1.5</v>
      </c>
      <c r="E31" s="5">
        <f t="shared" si="2"/>
        <v>1.5717092337917486</v>
      </c>
    </row>
    <row r="32" spans="1:10" ht="15.75" customHeight="1">
      <c r="B32" s="2">
        <v>0.505</v>
      </c>
      <c r="C32" s="2">
        <v>0.4</v>
      </c>
      <c r="D32" s="2">
        <v>1.6</v>
      </c>
      <c r="E32" s="5">
        <f t="shared" si="2"/>
        <v>2.3762376237623766</v>
      </c>
    </row>
    <row r="33" spans="1:5" ht="15.75" customHeight="1">
      <c r="B33" s="2">
        <v>0.504</v>
      </c>
      <c r="C33" s="2">
        <v>0.4</v>
      </c>
      <c r="D33" s="2">
        <v>1.4</v>
      </c>
      <c r="E33" s="5">
        <f t="shared" si="2"/>
        <v>1.984126984126984</v>
      </c>
    </row>
    <row r="34" spans="1:5" ht="15.75" customHeight="1">
      <c r="A34" s="4" t="s">
        <v>8</v>
      </c>
      <c r="B34" s="2">
        <v>0.503</v>
      </c>
      <c r="C34" s="2">
        <v>0.5</v>
      </c>
      <c r="D34" s="2">
        <v>2.1</v>
      </c>
      <c r="E34" s="5">
        <f t="shared" si="2"/>
        <v>3.1809145129224654</v>
      </c>
    </row>
    <row r="35" spans="1:5" ht="15.75" customHeight="1">
      <c r="B35" s="2">
        <v>0.50700000000000001</v>
      </c>
      <c r="C35" s="2">
        <v>0.5</v>
      </c>
      <c r="D35" s="2">
        <v>2.2000000000000002</v>
      </c>
      <c r="E35" s="5">
        <f t="shared" si="2"/>
        <v>3.3530571992110456</v>
      </c>
    </row>
    <row r="36" spans="1:5" ht="15.75" customHeight="1">
      <c r="B36" s="2">
        <v>0.505</v>
      </c>
      <c r="C36" s="2">
        <v>0.5</v>
      </c>
      <c r="D36" s="2">
        <v>2</v>
      </c>
      <c r="E36" s="5">
        <f t="shared" si="2"/>
        <v>2.9702970297029703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FEC09-8678-5A41-B838-E03DEC9D3289}">
  <sheetPr>
    <tabColor theme="8" tint="0.59999389629810485"/>
  </sheetPr>
  <dimension ref="B3:O42"/>
  <sheetViews>
    <sheetView workbookViewId="0">
      <selection activeCell="D15" sqref="D15"/>
    </sheetView>
  </sheetViews>
  <sheetFormatPr baseColWidth="10" defaultRowHeight="16"/>
  <cols>
    <col min="1" max="1" width="10.83203125" style="30"/>
    <col min="2" max="2" width="28.1640625" style="30" customWidth="1"/>
    <col min="3" max="3" width="15.1640625" style="30" customWidth="1"/>
    <col min="4" max="4" width="14.5" style="30" customWidth="1"/>
    <col min="5" max="5" width="15.33203125" style="30" customWidth="1"/>
    <col min="6" max="6" width="16.83203125" style="30" customWidth="1"/>
    <col min="7" max="8" width="10.83203125" style="30"/>
    <col min="9" max="9" width="27.33203125" style="30" customWidth="1"/>
    <col min="10" max="10" width="17.5" style="30" customWidth="1"/>
    <col min="11" max="11" width="17.1640625" style="30" customWidth="1"/>
    <col min="12" max="12" width="14.83203125" style="30" customWidth="1"/>
    <col min="13" max="13" width="16.33203125" style="30" customWidth="1"/>
    <col min="14" max="16384" width="10.83203125" style="30"/>
  </cols>
  <sheetData>
    <row r="3" spans="2:15">
      <c r="B3" s="32" t="s">
        <v>1</v>
      </c>
      <c r="D3" s="30" t="s">
        <v>5</v>
      </c>
      <c r="E3" s="30" t="s">
        <v>10</v>
      </c>
      <c r="F3" s="30" t="s">
        <v>14</v>
      </c>
      <c r="I3" s="32" t="s">
        <v>80</v>
      </c>
      <c r="J3" s="30" t="s">
        <v>81</v>
      </c>
      <c r="K3" s="30" t="s">
        <v>82</v>
      </c>
      <c r="L3" s="30" t="s">
        <v>14</v>
      </c>
    </row>
    <row r="4" spans="2:15">
      <c r="B4" s="44" t="s">
        <v>24</v>
      </c>
      <c r="C4" s="30" t="s">
        <v>84</v>
      </c>
      <c r="D4" s="42">
        <v>0.26984000000000002</v>
      </c>
      <c r="E4" s="42">
        <v>0.26207999999999998</v>
      </c>
      <c r="F4" s="42">
        <v>5.9330000000000001E-2</v>
      </c>
      <c r="I4" s="44" t="s">
        <v>183</v>
      </c>
      <c r="J4" s="42">
        <v>6.3422000000000001</v>
      </c>
      <c r="K4" s="42">
        <v>1.4120999999999999</v>
      </c>
      <c r="L4" s="42">
        <v>5.4771999999999998</v>
      </c>
    </row>
    <row r="5" spans="2:15">
      <c r="B5" s="44" t="s">
        <v>23</v>
      </c>
      <c r="C5" s="30" t="s">
        <v>84</v>
      </c>
      <c r="D5" s="42">
        <v>4.4970000000000003E-2</v>
      </c>
      <c r="E5" s="42">
        <v>0.27403</v>
      </c>
      <c r="F5" s="42">
        <v>0.41141</v>
      </c>
      <c r="I5" s="44" t="s">
        <v>182</v>
      </c>
      <c r="J5" s="42">
        <v>4.7956000000000003</v>
      </c>
      <c r="K5" s="42">
        <v>1.2591000000000001</v>
      </c>
      <c r="L5" s="42">
        <v>4.0556000000000001</v>
      </c>
    </row>
    <row r="6" spans="2:15">
      <c r="B6" s="44" t="s">
        <v>22</v>
      </c>
      <c r="C6" s="30" t="s">
        <v>84</v>
      </c>
      <c r="D6" s="42">
        <v>0.15862999999999999</v>
      </c>
      <c r="E6" s="42">
        <v>8.3900000000000002E-2</v>
      </c>
      <c r="F6" s="42">
        <v>0.22439000000000001</v>
      </c>
      <c r="I6" s="44" t="s">
        <v>181</v>
      </c>
      <c r="J6" s="42">
        <v>5.0053000000000001</v>
      </c>
      <c r="K6" s="42">
        <v>1.4257</v>
      </c>
      <c r="L6" s="42">
        <v>4.0088999999999997</v>
      </c>
    </row>
    <row r="7" spans="2:15">
      <c r="D7" s="42"/>
      <c r="E7" s="42"/>
      <c r="F7" s="42"/>
    </row>
    <row r="9" spans="2:15" ht="20">
      <c r="B9" s="38" t="s">
        <v>87</v>
      </c>
      <c r="C9" s="41" t="s">
        <v>80</v>
      </c>
      <c r="D9" s="40"/>
      <c r="E9" s="39"/>
      <c r="F9" s="38" t="s">
        <v>88</v>
      </c>
    </row>
    <row r="10" spans="2:15" ht="20">
      <c r="B10" s="36"/>
      <c r="C10" s="37" t="s">
        <v>24</v>
      </c>
      <c r="D10" s="37" t="s">
        <v>23</v>
      </c>
      <c r="E10" s="37" t="s">
        <v>22</v>
      </c>
      <c r="F10" s="36"/>
      <c r="J10" s="49"/>
      <c r="K10" s="49"/>
      <c r="L10" s="49"/>
    </row>
    <row r="11" spans="2:15" ht="24">
      <c r="B11" s="35" t="s">
        <v>81</v>
      </c>
      <c r="C11" s="35" t="s">
        <v>180</v>
      </c>
      <c r="D11" s="35" t="s">
        <v>179</v>
      </c>
      <c r="E11" s="35" t="s">
        <v>178</v>
      </c>
      <c r="F11" s="34" t="s">
        <v>96</v>
      </c>
      <c r="J11" s="49"/>
      <c r="K11" s="49"/>
      <c r="L11" s="49"/>
    </row>
    <row r="12" spans="2:15" ht="20">
      <c r="B12" s="35" t="s">
        <v>82</v>
      </c>
      <c r="C12" s="35" t="s">
        <v>177</v>
      </c>
      <c r="D12" s="35" t="s">
        <v>176</v>
      </c>
      <c r="E12" s="35" t="s">
        <v>175</v>
      </c>
      <c r="F12" s="34" t="s">
        <v>124</v>
      </c>
      <c r="J12" s="50"/>
    </row>
    <row r="13" spans="2:15" ht="24">
      <c r="B13" s="35" t="s">
        <v>14</v>
      </c>
      <c r="C13" s="35" t="s">
        <v>174</v>
      </c>
      <c r="D13" s="35" t="s">
        <v>173</v>
      </c>
      <c r="E13" s="35" t="s">
        <v>172</v>
      </c>
      <c r="F13" s="34" t="s">
        <v>96</v>
      </c>
      <c r="J13" s="50"/>
    </row>
    <row r="14" spans="2:15">
      <c r="B14" s="81" t="s">
        <v>171</v>
      </c>
      <c r="C14" s="32"/>
      <c r="D14" s="32"/>
    </row>
    <row r="15" spans="2:15">
      <c r="B15" s="30" t="s">
        <v>170</v>
      </c>
      <c r="C15" s="32"/>
      <c r="D15" s="32"/>
      <c r="O15" s="43"/>
    </row>
    <row r="16" spans="2:15">
      <c r="O16" s="43"/>
    </row>
    <row r="17" spans="10:15">
      <c r="O17" s="43"/>
    </row>
    <row r="18" spans="10:15">
      <c r="O18" s="43"/>
    </row>
    <row r="19" spans="10:15">
      <c r="O19" s="43"/>
    </row>
    <row r="20" spans="10:15">
      <c r="O20" s="43"/>
    </row>
    <row r="21" spans="10:15" ht="20">
      <c r="J21" s="49"/>
      <c r="K21" s="48"/>
      <c r="L21" s="48"/>
      <c r="M21" s="48"/>
    </row>
    <row r="22" spans="10:15" ht="20">
      <c r="J22" s="49"/>
      <c r="K22" s="48"/>
      <c r="L22" s="48"/>
      <c r="M22" s="48"/>
    </row>
    <row r="23" spans="10:15" ht="20">
      <c r="J23" s="49"/>
      <c r="K23" s="48"/>
      <c r="L23" s="48"/>
      <c r="M23" s="48"/>
    </row>
    <row r="24" spans="10:15" ht="20">
      <c r="J24" s="49"/>
      <c r="K24" s="48"/>
      <c r="L24" s="48"/>
      <c r="M24" s="48"/>
    </row>
    <row r="25" spans="10:15" ht="20">
      <c r="J25" s="49"/>
      <c r="K25" s="47"/>
      <c r="L25" s="47"/>
      <c r="M25" s="47"/>
    </row>
    <row r="41" spans="2:4">
      <c r="B41" s="81" t="s">
        <v>171</v>
      </c>
      <c r="D41" s="31"/>
    </row>
    <row r="42" spans="2:4">
      <c r="B42" s="30" t="s">
        <v>170</v>
      </c>
    </row>
  </sheetData>
  <mergeCells count="3">
    <mergeCell ref="B9:B10"/>
    <mergeCell ref="C9:E9"/>
    <mergeCell ref="F9:F10"/>
  </mergeCells>
  <pageMargins left="0.7" right="0.7" top="0.75" bottom="0.75" header="0.3" footer="0.3"/>
  <pageSetup paperSize="9" orientation="portrait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D30C-EBF0-3241-9098-4C5D36349B9B}">
  <sheetPr>
    <tabColor theme="9" tint="-0.249977111117893"/>
  </sheetPr>
  <dimension ref="B4:V18"/>
  <sheetViews>
    <sheetView workbookViewId="0">
      <selection activeCell="V6" sqref="V6:V11"/>
    </sheetView>
  </sheetViews>
  <sheetFormatPr baseColWidth="10" defaultRowHeight="13"/>
  <cols>
    <col min="1" max="16384" width="10.83203125" style="52"/>
  </cols>
  <sheetData>
    <row r="4" spans="2:22">
      <c r="B4" s="59"/>
      <c r="C4" s="73" t="s">
        <v>18</v>
      </c>
      <c r="D4" s="72"/>
      <c r="E4" s="72"/>
      <c r="F4" s="72"/>
      <c r="G4" s="71"/>
      <c r="H4" s="73" t="s">
        <v>19</v>
      </c>
      <c r="I4" s="72"/>
      <c r="J4" s="72"/>
      <c r="K4" s="72"/>
      <c r="L4" s="71"/>
      <c r="M4" s="73" t="s">
        <v>20</v>
      </c>
      <c r="N4" s="72"/>
      <c r="O4" s="72"/>
      <c r="P4" s="72"/>
      <c r="Q4" s="71"/>
      <c r="R4" s="70" t="s">
        <v>21</v>
      </c>
      <c r="S4" s="70"/>
      <c r="T4" s="70"/>
      <c r="U4" s="70"/>
      <c r="V4" s="70"/>
    </row>
    <row r="5" spans="2:22">
      <c r="B5" s="59" t="s">
        <v>1</v>
      </c>
      <c r="C5" s="59" t="s">
        <v>15</v>
      </c>
      <c r="D5" s="59" t="s">
        <v>16</v>
      </c>
      <c r="E5" s="59" t="s">
        <v>28</v>
      </c>
      <c r="F5" s="59" t="s">
        <v>17</v>
      </c>
      <c r="G5" s="59" t="s">
        <v>29</v>
      </c>
      <c r="H5" s="59" t="s">
        <v>15</v>
      </c>
      <c r="I5" s="59" t="s">
        <v>16</v>
      </c>
      <c r="J5" s="59" t="s">
        <v>28</v>
      </c>
      <c r="K5" s="59" t="s">
        <v>17</v>
      </c>
      <c r="L5" s="59" t="s">
        <v>29</v>
      </c>
      <c r="M5" s="59" t="s">
        <v>15</v>
      </c>
      <c r="N5" s="59" t="s">
        <v>16</v>
      </c>
      <c r="O5" s="59" t="s">
        <v>28</v>
      </c>
      <c r="P5" s="59" t="s">
        <v>17</v>
      </c>
      <c r="Q5" s="59" t="s">
        <v>29</v>
      </c>
      <c r="R5" s="69" t="s">
        <v>15</v>
      </c>
      <c r="S5" s="69" t="s">
        <v>16</v>
      </c>
      <c r="T5" s="69" t="s">
        <v>28</v>
      </c>
      <c r="U5" s="69" t="s">
        <v>17</v>
      </c>
      <c r="V5" s="69" t="s">
        <v>29</v>
      </c>
    </row>
    <row r="6" spans="2:22">
      <c r="B6" s="62" t="s">
        <v>30</v>
      </c>
      <c r="C6" s="59">
        <v>3</v>
      </c>
      <c r="D6" s="59">
        <v>10</v>
      </c>
      <c r="E6" s="59">
        <f>C6*D6</f>
        <v>30</v>
      </c>
      <c r="F6" s="61">
        <f>E6/10</f>
        <v>3</v>
      </c>
      <c r="G6" s="60">
        <f>LOG(F6)</f>
        <v>0.47712125471966244</v>
      </c>
      <c r="H6" s="59">
        <v>2</v>
      </c>
      <c r="I6" s="59">
        <v>10</v>
      </c>
      <c r="J6" s="61">
        <f>(H6*I6)/1</f>
        <v>20</v>
      </c>
      <c r="K6" s="61">
        <f>J6/10</f>
        <v>2</v>
      </c>
      <c r="L6" s="60">
        <f>LOG(K6)</f>
        <v>0.3010299956639812</v>
      </c>
      <c r="M6" s="59">
        <v>0</v>
      </c>
      <c r="N6" s="59">
        <v>10</v>
      </c>
      <c r="O6" s="59">
        <v>0</v>
      </c>
      <c r="P6" s="59">
        <v>0</v>
      </c>
      <c r="Q6" s="58">
        <v>0</v>
      </c>
      <c r="R6" s="59">
        <v>0</v>
      </c>
      <c r="S6" s="59">
        <v>0</v>
      </c>
      <c r="T6" s="59">
        <v>0</v>
      </c>
      <c r="U6" s="59">
        <v>0</v>
      </c>
      <c r="V6" s="58">
        <v>0</v>
      </c>
    </row>
    <row r="7" spans="2:22">
      <c r="B7" s="68"/>
      <c r="C7" s="64">
        <v>5</v>
      </c>
      <c r="D7" s="64">
        <v>10</v>
      </c>
      <c r="E7" s="64">
        <v>50</v>
      </c>
      <c r="F7" s="67">
        <f>E7/10</f>
        <v>5</v>
      </c>
      <c r="G7" s="66">
        <f>LOG(F7)</f>
        <v>0.69897000433601886</v>
      </c>
      <c r="H7" s="64">
        <v>4</v>
      </c>
      <c r="I7" s="64">
        <v>10</v>
      </c>
      <c r="J7" s="67">
        <f>(H7*I7)/1</f>
        <v>40</v>
      </c>
      <c r="K7" s="67">
        <f>J7/10</f>
        <v>4</v>
      </c>
      <c r="L7" s="66">
        <f>LOG(K7)</f>
        <v>0.6020599913279624</v>
      </c>
      <c r="M7" s="64">
        <v>0</v>
      </c>
      <c r="N7" s="64">
        <v>10</v>
      </c>
      <c r="O7" s="64">
        <v>0</v>
      </c>
      <c r="P7" s="64">
        <v>0</v>
      </c>
      <c r="Q7" s="63">
        <v>0</v>
      </c>
      <c r="R7" s="64">
        <v>0</v>
      </c>
      <c r="S7" s="64">
        <v>0</v>
      </c>
      <c r="T7" s="64">
        <v>0</v>
      </c>
      <c r="U7" s="64">
        <v>0</v>
      </c>
      <c r="V7" s="63">
        <v>0</v>
      </c>
    </row>
    <row r="8" spans="2:22">
      <c r="B8" s="62" t="s">
        <v>23</v>
      </c>
      <c r="C8" s="59">
        <v>5</v>
      </c>
      <c r="D8" s="59">
        <v>10</v>
      </c>
      <c r="E8" s="61">
        <f>(C8*D8)/1</f>
        <v>50</v>
      </c>
      <c r="F8" s="61">
        <f>E8/10</f>
        <v>5</v>
      </c>
      <c r="G8" s="60">
        <f>LOG(F8)</f>
        <v>0.69897000433601886</v>
      </c>
      <c r="H8" s="59">
        <v>2</v>
      </c>
      <c r="I8" s="59">
        <v>10</v>
      </c>
      <c r="J8" s="61">
        <f>(H8*I8)/1</f>
        <v>20</v>
      </c>
      <c r="K8" s="61">
        <f>J8/10</f>
        <v>2</v>
      </c>
      <c r="L8" s="60">
        <f>LOG(K8)</f>
        <v>0.3010299956639812</v>
      </c>
      <c r="M8" s="59">
        <v>2</v>
      </c>
      <c r="N8" s="59">
        <v>10</v>
      </c>
      <c r="O8" s="61">
        <f>(M8*N8)/1</f>
        <v>20</v>
      </c>
      <c r="P8" s="61">
        <f>O8/10</f>
        <v>2</v>
      </c>
      <c r="Q8" s="65">
        <f>LOG(P8)</f>
        <v>0.3010299956639812</v>
      </c>
      <c r="R8" s="59">
        <v>0</v>
      </c>
      <c r="S8" s="59">
        <v>0</v>
      </c>
      <c r="T8" s="59">
        <v>0</v>
      </c>
      <c r="U8" s="59">
        <v>0</v>
      </c>
      <c r="V8" s="58">
        <v>0</v>
      </c>
    </row>
    <row r="9" spans="2:22">
      <c r="B9" s="62"/>
      <c r="C9" s="59">
        <v>5</v>
      </c>
      <c r="D9" s="59">
        <v>10</v>
      </c>
      <c r="E9" s="61">
        <f>(C9*D9)/1</f>
        <v>50</v>
      </c>
      <c r="F9" s="61">
        <f>E9/10</f>
        <v>5</v>
      </c>
      <c r="G9" s="60">
        <f>LOG(F9)</f>
        <v>0.69897000433601886</v>
      </c>
      <c r="H9" s="59">
        <v>3</v>
      </c>
      <c r="I9" s="59">
        <v>10</v>
      </c>
      <c r="J9" s="61">
        <f>(H9*I9)/1</f>
        <v>30</v>
      </c>
      <c r="K9" s="61">
        <f>J9/10</f>
        <v>3</v>
      </c>
      <c r="L9" s="60">
        <f>LOG(K9)</f>
        <v>0.47712125471966244</v>
      </c>
      <c r="M9" s="59">
        <v>2</v>
      </c>
      <c r="N9" s="59">
        <v>10</v>
      </c>
      <c r="O9" s="61">
        <f>(M9*N9)/1</f>
        <v>20</v>
      </c>
      <c r="P9" s="61">
        <f>O9/10</f>
        <v>2</v>
      </c>
      <c r="Q9" s="65">
        <f>LOG(P9)</f>
        <v>0.3010299956639812</v>
      </c>
      <c r="R9" s="64">
        <v>0</v>
      </c>
      <c r="S9" s="64">
        <v>0</v>
      </c>
      <c r="T9" s="64">
        <v>0</v>
      </c>
      <c r="U9" s="64">
        <v>0</v>
      </c>
      <c r="V9" s="63">
        <v>0</v>
      </c>
    </row>
    <row r="10" spans="2:22">
      <c r="B10" s="62" t="s">
        <v>22</v>
      </c>
      <c r="C10" s="59">
        <v>4</v>
      </c>
      <c r="D10" s="59">
        <v>10</v>
      </c>
      <c r="E10" s="61">
        <f>(C10*D10)/1</f>
        <v>40</v>
      </c>
      <c r="F10" s="61">
        <f>E10/10</f>
        <v>4</v>
      </c>
      <c r="G10" s="60">
        <f>LOG(F10)</f>
        <v>0.6020599913279624</v>
      </c>
      <c r="H10" s="59">
        <v>0</v>
      </c>
      <c r="I10" s="59">
        <v>10</v>
      </c>
      <c r="J10" s="61">
        <v>0</v>
      </c>
      <c r="K10" s="61">
        <f>J10/10</f>
        <v>0</v>
      </c>
      <c r="L10" s="60">
        <v>0</v>
      </c>
      <c r="M10" s="59">
        <v>0</v>
      </c>
      <c r="N10" s="59">
        <v>10</v>
      </c>
      <c r="O10" s="59">
        <v>0</v>
      </c>
      <c r="P10" s="59">
        <v>0</v>
      </c>
      <c r="Q10" s="58">
        <v>0</v>
      </c>
      <c r="R10" s="59">
        <v>0</v>
      </c>
      <c r="S10" s="59">
        <v>0</v>
      </c>
      <c r="T10" s="59">
        <v>0</v>
      </c>
      <c r="U10" s="59">
        <v>0</v>
      </c>
      <c r="V10" s="58">
        <v>0</v>
      </c>
    </row>
    <row r="11" spans="2:22">
      <c r="B11" s="62"/>
      <c r="C11" s="59">
        <v>2</v>
      </c>
      <c r="D11" s="59">
        <v>10</v>
      </c>
      <c r="E11" s="61">
        <f>(C11*D11)/1</f>
        <v>20</v>
      </c>
      <c r="F11" s="61">
        <f>E11/10</f>
        <v>2</v>
      </c>
      <c r="G11" s="60">
        <f>LOG(F11)</f>
        <v>0.3010299956639812</v>
      </c>
      <c r="H11" s="59">
        <v>0</v>
      </c>
      <c r="I11" s="59">
        <v>10</v>
      </c>
      <c r="J11" s="61">
        <v>0</v>
      </c>
      <c r="K11" s="61">
        <f>J11/10</f>
        <v>0</v>
      </c>
      <c r="L11" s="60">
        <v>0</v>
      </c>
      <c r="M11" s="59">
        <v>0</v>
      </c>
      <c r="N11" s="59">
        <v>10</v>
      </c>
      <c r="O11" s="59">
        <v>0</v>
      </c>
      <c r="P11" s="59">
        <v>0</v>
      </c>
      <c r="Q11" s="58">
        <v>0</v>
      </c>
      <c r="R11" s="59">
        <v>0</v>
      </c>
      <c r="S11" s="59">
        <v>0</v>
      </c>
      <c r="T11" s="59">
        <v>0</v>
      </c>
      <c r="U11" s="59">
        <v>0</v>
      </c>
      <c r="V11" s="58">
        <v>0</v>
      </c>
    </row>
    <row r="18" spans="2:2">
      <c r="B18" s="52" t="s">
        <v>167</v>
      </c>
    </row>
  </sheetData>
  <mergeCells count="7">
    <mergeCell ref="M4:Q4"/>
    <mergeCell ref="R4:V4"/>
    <mergeCell ref="B10:B11"/>
    <mergeCell ref="B6:B7"/>
    <mergeCell ref="B8:B9"/>
    <mergeCell ref="C4:G4"/>
    <mergeCell ref="H4:L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943EA-74A9-C343-AC59-9012AECBAD6C}">
  <sheetPr>
    <tabColor theme="4" tint="0.59999389629810485"/>
  </sheetPr>
  <dimension ref="B3:N39"/>
  <sheetViews>
    <sheetView workbookViewId="0">
      <selection activeCell="B42" sqref="B42"/>
    </sheetView>
  </sheetViews>
  <sheetFormatPr baseColWidth="10" defaultRowHeight="16"/>
  <cols>
    <col min="1" max="1" width="10.83203125" style="30"/>
    <col min="2" max="2" width="27.5" style="30" customWidth="1"/>
    <col min="3" max="3" width="19.83203125" style="30" customWidth="1"/>
    <col min="4" max="4" width="18.6640625" style="30" customWidth="1"/>
    <col min="5" max="5" width="17.33203125" style="30" customWidth="1"/>
    <col min="6" max="6" width="21" style="30" customWidth="1"/>
    <col min="7" max="7" width="14.6640625" style="30" customWidth="1"/>
    <col min="8" max="8" width="26.6640625" style="30" customWidth="1"/>
    <col min="9" max="10" width="10.83203125" style="30"/>
    <col min="11" max="11" width="14.1640625" style="30" customWidth="1"/>
    <col min="12" max="12" width="13.83203125" style="30" customWidth="1"/>
    <col min="13" max="13" width="18.33203125" style="30" customWidth="1"/>
    <col min="14" max="14" width="16.1640625" style="30" customWidth="1"/>
    <col min="15" max="15" width="15.83203125" style="30" customWidth="1"/>
    <col min="16" max="16" width="13.6640625" style="30" customWidth="1"/>
    <col min="17" max="17" width="14" style="30" customWidth="1"/>
    <col min="18" max="16384" width="10.83203125" style="30"/>
  </cols>
  <sheetData>
    <row r="3" spans="2:14">
      <c r="C3" s="30" t="s">
        <v>1</v>
      </c>
      <c r="E3" s="30" t="s">
        <v>18</v>
      </c>
      <c r="F3" s="30" t="s">
        <v>163</v>
      </c>
      <c r="G3" s="30" t="s">
        <v>20</v>
      </c>
    </row>
    <row r="4" spans="2:14">
      <c r="C4" s="30" t="s">
        <v>24</v>
      </c>
      <c r="D4" s="30" t="s">
        <v>144</v>
      </c>
      <c r="E4" s="43">
        <v>0.58950000000000002</v>
      </c>
      <c r="F4" s="43">
        <v>0.45150000000000001</v>
      </c>
      <c r="G4" s="43">
        <v>0</v>
      </c>
      <c r="H4" s="42"/>
      <c r="I4" s="42"/>
      <c r="J4" s="42"/>
      <c r="K4" s="42"/>
      <c r="L4" s="42"/>
      <c r="M4" s="42"/>
    </row>
    <row r="5" spans="2:14">
      <c r="D5" s="30" t="s">
        <v>84</v>
      </c>
      <c r="E5" s="43">
        <v>0.15484000000000001</v>
      </c>
      <c r="F5" s="43">
        <v>0.21285999999999999</v>
      </c>
      <c r="G5" s="43">
        <v>0</v>
      </c>
      <c r="H5" s="42"/>
      <c r="I5" s="42"/>
    </row>
    <row r="6" spans="2:14">
      <c r="C6" s="30" t="s">
        <v>23</v>
      </c>
      <c r="D6" s="30" t="s">
        <v>144</v>
      </c>
      <c r="E6" s="43">
        <v>0.69899999999999995</v>
      </c>
      <c r="F6" s="43">
        <v>0.39050000000000001</v>
      </c>
      <c r="G6" s="43">
        <v>0.30099999999999999</v>
      </c>
      <c r="H6" s="42"/>
      <c r="I6" s="42"/>
      <c r="L6" s="43"/>
      <c r="M6" s="43"/>
      <c r="N6" s="43"/>
    </row>
    <row r="7" spans="2:14">
      <c r="D7" s="30" t="s">
        <v>84</v>
      </c>
      <c r="E7" s="43">
        <v>0</v>
      </c>
      <c r="F7" s="43">
        <v>0.12655</v>
      </c>
      <c r="G7" s="43">
        <v>0</v>
      </c>
      <c r="H7" s="42"/>
      <c r="I7" s="42"/>
      <c r="L7" s="43"/>
      <c r="M7" s="43"/>
      <c r="N7" s="43"/>
    </row>
    <row r="8" spans="2:14">
      <c r="C8" s="30" t="s">
        <v>22</v>
      </c>
      <c r="D8" s="30" t="s">
        <v>144</v>
      </c>
      <c r="E8" s="43">
        <v>0.45050000000000001</v>
      </c>
      <c r="F8" s="43">
        <v>0</v>
      </c>
      <c r="G8" s="43">
        <v>0</v>
      </c>
      <c r="L8" s="43"/>
      <c r="M8" s="43"/>
      <c r="N8" s="43"/>
    </row>
    <row r="9" spans="2:14">
      <c r="D9" s="30" t="s">
        <v>84</v>
      </c>
      <c r="E9" s="43">
        <v>0.2114</v>
      </c>
      <c r="F9" s="43">
        <v>0</v>
      </c>
      <c r="G9" s="43">
        <v>0</v>
      </c>
      <c r="L9" s="43"/>
      <c r="M9" s="43"/>
      <c r="N9" s="43"/>
    </row>
    <row r="10" spans="2:14">
      <c r="L10" s="43"/>
      <c r="M10" s="43"/>
      <c r="N10" s="43"/>
    </row>
    <row r="11" spans="2:14">
      <c r="L11" s="43"/>
      <c r="M11" s="43"/>
      <c r="N11" s="43"/>
    </row>
    <row r="12" spans="2:14" ht="20">
      <c r="B12" s="38" t="s">
        <v>161</v>
      </c>
      <c r="C12" s="41" t="s">
        <v>80</v>
      </c>
      <c r="D12" s="40"/>
      <c r="E12" s="39"/>
      <c r="F12" s="38" t="s">
        <v>88</v>
      </c>
    </row>
    <row r="13" spans="2:14" ht="20">
      <c r="B13" s="36"/>
      <c r="C13" s="37" t="s">
        <v>24</v>
      </c>
      <c r="D13" s="37" t="s">
        <v>23</v>
      </c>
      <c r="E13" s="37" t="s">
        <v>22</v>
      </c>
      <c r="F13" s="36"/>
    </row>
    <row r="14" spans="2:14" ht="20">
      <c r="B14" s="35" t="s">
        <v>160</v>
      </c>
      <c r="C14" s="46" t="s">
        <v>224</v>
      </c>
      <c r="D14" s="46" t="s">
        <v>223</v>
      </c>
      <c r="E14" s="46" t="s">
        <v>222</v>
      </c>
      <c r="F14" s="35" t="s">
        <v>124</v>
      </c>
    </row>
    <row r="15" spans="2:14" ht="20">
      <c r="B15" s="35" t="s">
        <v>156</v>
      </c>
      <c r="C15" s="46" t="s">
        <v>222</v>
      </c>
      <c r="D15" s="46" t="s">
        <v>221</v>
      </c>
      <c r="E15" s="46" t="s">
        <v>79</v>
      </c>
      <c r="F15" s="35" t="s">
        <v>124</v>
      </c>
    </row>
    <row r="16" spans="2:14" ht="20">
      <c r="B16" s="35" t="s">
        <v>153</v>
      </c>
      <c r="C16" s="46" t="s">
        <v>79</v>
      </c>
      <c r="D16" s="46" t="s">
        <v>220</v>
      </c>
      <c r="E16" s="46" t="s">
        <v>79</v>
      </c>
      <c r="F16" s="35" t="s">
        <v>124</v>
      </c>
    </row>
    <row r="17" spans="2:8">
      <c r="B17" s="81" t="s">
        <v>219</v>
      </c>
    </row>
    <row r="19" spans="2:8">
      <c r="H19" s="51"/>
    </row>
    <row r="33" spans="2:8" ht="20">
      <c r="B33" s="49"/>
      <c r="C33" s="49"/>
      <c r="D33" s="49"/>
      <c r="E33" s="49"/>
      <c r="F33" s="49"/>
      <c r="G33" s="49"/>
      <c r="H33" s="49"/>
    </row>
    <row r="34" spans="2:8" ht="20">
      <c r="B34" s="49"/>
      <c r="C34" s="50"/>
      <c r="D34" s="50"/>
      <c r="E34" s="50"/>
      <c r="F34" s="50"/>
      <c r="G34" s="49"/>
      <c r="H34" s="49"/>
    </row>
    <row r="35" spans="2:8" ht="20">
      <c r="B35" s="49"/>
      <c r="C35" s="50"/>
      <c r="D35" s="50"/>
      <c r="E35" s="50"/>
      <c r="F35" s="50"/>
      <c r="G35" s="49"/>
      <c r="H35" s="49"/>
    </row>
    <row r="36" spans="2:8" ht="20">
      <c r="B36" s="49"/>
      <c r="C36" s="48"/>
      <c r="D36" s="47"/>
      <c r="E36" s="47"/>
      <c r="F36" s="47"/>
      <c r="G36" s="47"/>
      <c r="H36" s="47"/>
    </row>
    <row r="39" spans="2:8">
      <c r="B39" s="30" t="s">
        <v>219</v>
      </c>
    </row>
  </sheetData>
  <mergeCells count="3">
    <mergeCell ref="B12:B13"/>
    <mergeCell ref="C12:E12"/>
    <mergeCell ref="F12:F1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348D3-76E4-AC4B-A691-4F780DC207E4}">
  <sheetPr>
    <tabColor theme="9" tint="-0.249977111117893"/>
  </sheetPr>
  <dimension ref="B3:H34"/>
  <sheetViews>
    <sheetView workbookViewId="0">
      <selection activeCell="E35" sqref="E35"/>
    </sheetView>
  </sheetViews>
  <sheetFormatPr baseColWidth="10" defaultRowHeight="13"/>
  <cols>
    <col min="1" max="2" width="10.83203125" style="52"/>
    <col min="3" max="3" width="27.83203125" style="52" customWidth="1"/>
    <col min="4" max="4" width="22.5" style="52" customWidth="1"/>
    <col min="5" max="5" width="17.83203125" style="52" customWidth="1"/>
    <col min="6" max="6" width="15" style="52" customWidth="1"/>
    <col min="7" max="7" width="14.6640625" style="52" customWidth="1"/>
    <col min="8" max="16384" width="10.83203125" style="52"/>
  </cols>
  <sheetData>
    <row r="3" spans="2:8" ht="18">
      <c r="B3" s="76"/>
      <c r="F3" s="76"/>
    </row>
    <row r="4" spans="2:8" ht="20">
      <c r="C4" s="78" t="s">
        <v>1</v>
      </c>
      <c r="D4" s="78" t="s">
        <v>25</v>
      </c>
      <c r="E4" s="78" t="s">
        <v>31</v>
      </c>
      <c r="F4" s="78" t="s">
        <v>32</v>
      </c>
      <c r="G4" s="78" t="s">
        <v>26</v>
      </c>
      <c r="H4" s="78" t="s">
        <v>27</v>
      </c>
    </row>
    <row r="5" spans="2:8" ht="20">
      <c r="B5" s="74"/>
      <c r="C5" s="78" t="s">
        <v>165</v>
      </c>
      <c r="D5" s="78">
        <v>7.617</v>
      </c>
      <c r="E5" s="77">
        <v>4.8543689320389038</v>
      </c>
      <c r="F5" s="77">
        <v>0.26400000000000001</v>
      </c>
      <c r="G5" s="77">
        <v>1.7</v>
      </c>
      <c r="H5" s="77">
        <v>60.287278606856603</v>
      </c>
    </row>
    <row r="6" spans="2:8" ht="20">
      <c r="B6" s="75"/>
      <c r="C6" s="78" t="s">
        <v>165</v>
      </c>
      <c r="D6" s="78">
        <v>7.1509999999999998</v>
      </c>
      <c r="E6" s="77">
        <v>4.3902439024390176</v>
      </c>
      <c r="F6" s="77">
        <v>0.26700000000000002</v>
      </c>
      <c r="G6" s="77">
        <v>2.16</v>
      </c>
      <c r="H6" s="77">
        <v>60.0432416212685</v>
      </c>
    </row>
    <row r="7" spans="2:8" ht="20">
      <c r="B7" s="75"/>
      <c r="C7" s="78" t="s">
        <v>169</v>
      </c>
      <c r="D7" s="78">
        <v>6.8209999999999997</v>
      </c>
      <c r="E7" s="77">
        <v>8.1730769230769198</v>
      </c>
      <c r="F7" s="77">
        <v>0.67554888346784325</v>
      </c>
      <c r="G7" s="77">
        <v>1.6949152542373118</v>
      </c>
      <c r="H7" s="77">
        <v>56.95</v>
      </c>
    </row>
    <row r="8" spans="2:8" ht="20">
      <c r="B8" s="75"/>
      <c r="C8" s="78" t="s">
        <v>169</v>
      </c>
      <c r="D8" s="78">
        <v>6.6790000000000003</v>
      </c>
      <c r="E8" s="77">
        <v>6.3414634146341857</v>
      </c>
      <c r="F8" s="77">
        <v>1.456831774267733</v>
      </c>
      <c r="G8" s="77">
        <v>0.99009900990102728</v>
      </c>
      <c r="H8" s="77">
        <v>58.35</v>
      </c>
    </row>
    <row r="9" spans="2:8" ht="20">
      <c r="B9" s="75"/>
      <c r="C9" s="78" t="s">
        <v>168</v>
      </c>
      <c r="D9" s="78">
        <v>7.2430000000000003</v>
      </c>
      <c r="E9" s="77">
        <v>6.4039408866994592</v>
      </c>
      <c r="F9" s="77">
        <v>1.6717325227967759</v>
      </c>
      <c r="G9" s="77">
        <v>1.476014760147635</v>
      </c>
      <c r="H9" s="77">
        <v>66.686580673075994</v>
      </c>
    </row>
    <row r="10" spans="2:8" ht="20">
      <c r="B10" s="75"/>
      <c r="C10" s="78" t="s">
        <v>168</v>
      </c>
      <c r="D10" s="78">
        <v>6.3250000000000002</v>
      </c>
      <c r="E10" s="77">
        <v>4.9751243781094354</v>
      </c>
      <c r="F10" s="77">
        <v>0.63788027477945197</v>
      </c>
      <c r="G10" s="77">
        <v>1.8450184501845275</v>
      </c>
      <c r="H10" s="77">
        <v>65.228268668074406</v>
      </c>
    </row>
    <row r="11" spans="2:8">
      <c r="B11" s="75"/>
      <c r="C11" s="74"/>
      <c r="F11" s="75"/>
      <c r="G11" s="74"/>
    </row>
    <row r="15" spans="2:8" ht="18">
      <c r="B15" s="76"/>
      <c r="C15" s="74"/>
    </row>
    <row r="16" spans="2:8">
      <c r="C16" s="74"/>
    </row>
    <row r="17" spans="2:3">
      <c r="B17" s="74"/>
      <c r="C17" s="74"/>
    </row>
    <row r="18" spans="2:3">
      <c r="B18" s="75"/>
      <c r="C18" s="74"/>
    </row>
    <row r="19" spans="2:3">
      <c r="B19" s="75"/>
      <c r="C19" s="74"/>
    </row>
    <row r="20" spans="2:3">
      <c r="B20" s="75"/>
      <c r="C20" s="74"/>
    </row>
    <row r="21" spans="2:3">
      <c r="B21" s="75"/>
      <c r="C21" s="74"/>
    </row>
    <row r="22" spans="2:3">
      <c r="B22" s="75"/>
      <c r="C22" s="74"/>
    </row>
    <row r="23" spans="2:3">
      <c r="B23" s="75"/>
      <c r="C23" s="74"/>
    </row>
    <row r="26" spans="2:3" ht="18">
      <c r="B26" s="76"/>
    </row>
    <row r="28" spans="2:3">
      <c r="B28" s="74"/>
      <c r="C28" s="74"/>
    </row>
    <row r="29" spans="2:3">
      <c r="B29" s="75"/>
      <c r="C29" s="74"/>
    </row>
    <row r="30" spans="2:3">
      <c r="B30" s="75"/>
      <c r="C30" s="74"/>
    </row>
    <row r="31" spans="2:3">
      <c r="B31" s="75"/>
      <c r="C31" s="74"/>
    </row>
    <row r="32" spans="2:3">
      <c r="B32" s="75"/>
      <c r="C32" s="74"/>
    </row>
    <row r="33" spans="2:3">
      <c r="B33" s="75"/>
      <c r="C33" s="74"/>
    </row>
    <row r="34" spans="2:3">
      <c r="B34" s="75"/>
      <c r="C34" s="7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B5F74-35BC-0345-AAF8-30F4646DB8DE}">
  <sheetPr>
    <tabColor theme="9" tint="-0.249977111117893"/>
  </sheetPr>
  <dimension ref="B4:H13"/>
  <sheetViews>
    <sheetView workbookViewId="0">
      <selection activeCell="J20" sqref="J20"/>
    </sheetView>
  </sheetViews>
  <sheetFormatPr baseColWidth="10" defaultRowHeight="13"/>
  <cols>
    <col min="1" max="1" width="10.83203125" style="52"/>
    <col min="2" max="2" width="15" style="52" customWidth="1"/>
    <col min="3" max="16384" width="10.83203125" style="52"/>
  </cols>
  <sheetData>
    <row r="4" spans="2:8">
      <c r="B4" s="69" t="s">
        <v>1</v>
      </c>
      <c r="C4" s="69" t="s">
        <v>33</v>
      </c>
      <c r="D4" s="69" t="s">
        <v>34</v>
      </c>
      <c r="E4" s="69" t="s">
        <v>35</v>
      </c>
      <c r="F4" s="69" t="s">
        <v>36</v>
      </c>
      <c r="G4" s="69" t="s">
        <v>37</v>
      </c>
      <c r="H4" s="69" t="s">
        <v>78</v>
      </c>
    </row>
    <row r="5" spans="2:8">
      <c r="B5" s="80" t="s">
        <v>165</v>
      </c>
      <c r="C5" s="69">
        <v>62.5</v>
      </c>
      <c r="D5" s="69">
        <v>3.97</v>
      </c>
      <c r="E5" s="69">
        <v>13.49</v>
      </c>
      <c r="F5" s="69">
        <v>14.06</v>
      </c>
      <c r="G5" s="69">
        <v>73.599999999999994</v>
      </c>
      <c r="H5" s="69">
        <v>6.37</v>
      </c>
    </row>
    <row r="6" spans="2:8">
      <c r="B6" s="80"/>
      <c r="C6" s="69">
        <v>62.7</v>
      </c>
      <c r="D6" s="69">
        <v>3.89</v>
      </c>
      <c r="E6" s="69">
        <v>13.49</v>
      </c>
      <c r="F6" s="69">
        <v>14.04</v>
      </c>
      <c r="G6" s="69">
        <v>73.930000000000007</v>
      </c>
      <c r="H6" s="69">
        <v>6.36</v>
      </c>
    </row>
    <row r="7" spans="2:8">
      <c r="B7" s="80"/>
      <c r="C7" s="69">
        <v>62.17</v>
      </c>
      <c r="D7" s="69">
        <v>3.93</v>
      </c>
      <c r="E7" s="69">
        <v>13.35</v>
      </c>
      <c r="F7" s="69">
        <v>13.92</v>
      </c>
      <c r="G7" s="69">
        <v>73.61</v>
      </c>
      <c r="H7" s="69">
        <v>6.36</v>
      </c>
    </row>
    <row r="8" spans="2:8">
      <c r="B8" s="80" t="s">
        <v>169</v>
      </c>
      <c r="C8" s="69">
        <v>61.69</v>
      </c>
      <c r="D8" s="69">
        <v>3.23</v>
      </c>
      <c r="E8" s="69">
        <v>12.97</v>
      </c>
      <c r="F8" s="69">
        <v>13.36</v>
      </c>
      <c r="G8" s="69">
        <v>76.02</v>
      </c>
      <c r="H8" s="69">
        <v>6.32</v>
      </c>
    </row>
    <row r="9" spans="2:8">
      <c r="B9" s="80"/>
      <c r="C9" s="69">
        <v>62.06</v>
      </c>
      <c r="D9" s="69">
        <v>3.12</v>
      </c>
      <c r="E9" s="69">
        <v>12.89</v>
      </c>
      <c r="F9" s="69">
        <v>13.26</v>
      </c>
      <c r="G9" s="69">
        <v>76.41</v>
      </c>
      <c r="H9" s="69">
        <v>6.33</v>
      </c>
    </row>
    <row r="10" spans="2:8">
      <c r="B10" s="80"/>
      <c r="C10" s="69">
        <v>62.17</v>
      </c>
      <c r="D10" s="69">
        <v>3.11</v>
      </c>
      <c r="E10" s="69">
        <v>13.03</v>
      </c>
      <c r="F10" s="69">
        <v>13.4</v>
      </c>
      <c r="G10" s="69">
        <v>76.569999999999993</v>
      </c>
      <c r="H10" s="69">
        <v>6.31</v>
      </c>
    </row>
    <row r="11" spans="2:8">
      <c r="B11" s="80" t="s">
        <v>168</v>
      </c>
      <c r="C11" s="69">
        <v>56.64</v>
      </c>
      <c r="D11" s="69">
        <v>3.33</v>
      </c>
      <c r="E11" s="69">
        <v>13.85</v>
      </c>
      <c r="F11" s="69">
        <v>14.24</v>
      </c>
      <c r="G11" s="69">
        <v>76.48</v>
      </c>
      <c r="H11" s="79">
        <v>6.6</v>
      </c>
    </row>
    <row r="12" spans="2:8">
      <c r="B12" s="80"/>
      <c r="C12" s="69">
        <v>56.66</v>
      </c>
      <c r="D12" s="69">
        <v>3.41</v>
      </c>
      <c r="E12" s="69">
        <v>14.03</v>
      </c>
      <c r="F12" s="69">
        <v>14.44</v>
      </c>
      <c r="G12" s="69">
        <v>76.34</v>
      </c>
      <c r="H12" s="79">
        <v>6.62</v>
      </c>
    </row>
    <row r="13" spans="2:8">
      <c r="B13" s="80"/>
      <c r="C13" s="69">
        <v>56.87</v>
      </c>
      <c r="D13" s="69">
        <v>3.24</v>
      </c>
      <c r="E13" s="69">
        <v>13.79</v>
      </c>
      <c r="F13" s="69">
        <v>14.17</v>
      </c>
      <c r="G13" s="69">
        <v>76.8</v>
      </c>
      <c r="H13" s="79">
        <v>6.65</v>
      </c>
    </row>
  </sheetData>
  <mergeCells count="3">
    <mergeCell ref="B5:B7"/>
    <mergeCell ref="B8:B10"/>
    <mergeCell ref="B11:B1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9C512-5C45-9841-B0FC-ECD983EB7533}">
  <sheetPr>
    <tabColor theme="8" tint="0.59999389629810485"/>
  </sheetPr>
  <dimension ref="B3:N27"/>
  <sheetViews>
    <sheetView workbookViewId="0">
      <selection activeCell="E17" sqref="E17"/>
    </sheetView>
  </sheetViews>
  <sheetFormatPr baseColWidth="10" defaultRowHeight="16"/>
  <cols>
    <col min="1" max="1" width="10.83203125" style="30"/>
    <col min="2" max="2" width="27.33203125" style="30" customWidth="1"/>
    <col min="3" max="3" width="17.1640625" style="30" customWidth="1"/>
    <col min="4" max="4" width="18.83203125" style="30" customWidth="1"/>
    <col min="5" max="5" width="19.33203125" style="30" customWidth="1"/>
    <col min="6" max="6" width="19.5" style="30" customWidth="1"/>
    <col min="7" max="7" width="15.5" style="30" customWidth="1"/>
    <col min="8" max="8" width="19" style="30" customWidth="1"/>
    <col min="9" max="9" width="17.1640625" style="30" customWidth="1"/>
    <col min="10" max="10" width="16.33203125" style="30" customWidth="1"/>
    <col min="11" max="12" width="17" style="30" customWidth="1"/>
    <col min="13" max="13" width="18.6640625" style="30" customWidth="1"/>
    <col min="14" max="16384" width="10.83203125" style="30"/>
  </cols>
  <sheetData>
    <row r="3" spans="2:14">
      <c r="B3" s="30" t="s">
        <v>1</v>
      </c>
      <c r="D3" s="32" t="s">
        <v>78</v>
      </c>
      <c r="E3" s="32" t="s">
        <v>31</v>
      </c>
      <c r="F3" s="32" t="s">
        <v>32</v>
      </c>
      <c r="G3" s="32" t="s">
        <v>25</v>
      </c>
      <c r="H3" s="32" t="s">
        <v>26</v>
      </c>
      <c r="I3" s="32" t="s">
        <v>27</v>
      </c>
      <c r="J3" s="32" t="s">
        <v>33</v>
      </c>
      <c r="K3" s="32" t="s">
        <v>34</v>
      </c>
      <c r="L3" s="32" t="s">
        <v>35</v>
      </c>
      <c r="M3" s="32" t="s">
        <v>36</v>
      </c>
      <c r="N3" s="32" t="s">
        <v>37</v>
      </c>
    </row>
    <row r="4" spans="2:14">
      <c r="B4" s="30" t="s">
        <v>24</v>
      </c>
      <c r="C4" s="30" t="s">
        <v>144</v>
      </c>
      <c r="D4" s="43">
        <v>6.3632999999999997</v>
      </c>
      <c r="E4" s="43">
        <v>4.6223000000000001</v>
      </c>
      <c r="F4" s="82">
        <v>0.53</v>
      </c>
      <c r="G4" s="43">
        <v>7.3840000000000003</v>
      </c>
      <c r="H4" s="43">
        <v>1.93</v>
      </c>
      <c r="I4" s="43">
        <v>32.135300000000001</v>
      </c>
      <c r="J4" s="43">
        <v>62.456699999999998</v>
      </c>
      <c r="K4" s="43">
        <v>3.93</v>
      </c>
      <c r="L4" s="43">
        <v>13.443300000000001</v>
      </c>
      <c r="M4" s="43">
        <v>14.0067</v>
      </c>
      <c r="N4" s="43">
        <v>73.713300000000004</v>
      </c>
    </row>
    <row r="5" spans="2:14">
      <c r="C5" s="30" t="s">
        <v>84</v>
      </c>
      <c r="D5" s="43">
        <v>5.77E-3</v>
      </c>
      <c r="E5" s="43">
        <v>0.32818999999999998</v>
      </c>
      <c r="F5" s="82">
        <v>0.09</v>
      </c>
      <c r="G5" s="43">
        <v>0.32951000000000003</v>
      </c>
      <c r="H5" s="43">
        <v>0.32527</v>
      </c>
      <c r="I5" s="43">
        <v>0.97865999999999997</v>
      </c>
      <c r="J5" s="43">
        <v>0.26763999999999999</v>
      </c>
      <c r="K5" s="43">
        <v>0.04</v>
      </c>
      <c r="L5" s="43">
        <v>8.0829999999999999E-2</v>
      </c>
      <c r="M5" s="43">
        <v>7.5719999999999996E-2</v>
      </c>
      <c r="N5" s="43">
        <v>0.18770999999999999</v>
      </c>
    </row>
    <row r="6" spans="2:14">
      <c r="B6" s="30" t="s">
        <v>23</v>
      </c>
      <c r="C6" s="30" t="s">
        <v>144</v>
      </c>
      <c r="D6" s="43">
        <v>6.32</v>
      </c>
      <c r="E6" s="43">
        <v>7.2572999999999999</v>
      </c>
      <c r="F6" s="43">
        <v>1.0662</v>
      </c>
      <c r="G6" s="43">
        <v>6.75</v>
      </c>
      <c r="H6" s="43">
        <v>1.3425</v>
      </c>
      <c r="I6" s="43">
        <v>30.639399999999998</v>
      </c>
      <c r="J6" s="43">
        <v>61.973300000000002</v>
      </c>
      <c r="K6" s="43">
        <v>3.1533000000000002</v>
      </c>
      <c r="L6" s="43">
        <v>12.9633</v>
      </c>
      <c r="M6" s="43">
        <v>13.34</v>
      </c>
      <c r="N6" s="43">
        <v>76.333299999999994</v>
      </c>
    </row>
    <row r="7" spans="2:14">
      <c r="C7" s="30" t="s">
        <v>84</v>
      </c>
      <c r="D7" s="43">
        <v>0.01</v>
      </c>
      <c r="E7" s="43">
        <v>1.29515</v>
      </c>
      <c r="F7" s="43">
        <v>0.55245</v>
      </c>
      <c r="G7" s="43">
        <v>0.10041</v>
      </c>
      <c r="H7" s="43">
        <v>0.49837999999999999</v>
      </c>
      <c r="I7" s="43">
        <v>0.26957999999999999</v>
      </c>
      <c r="J7" s="43">
        <v>0.25146000000000002</v>
      </c>
      <c r="K7" s="43">
        <v>6.658E-2</v>
      </c>
      <c r="L7" s="43">
        <v>7.0239999999999997E-2</v>
      </c>
      <c r="M7" s="43">
        <v>7.2109999999999994E-2</v>
      </c>
      <c r="N7" s="43">
        <v>0.28289999999999998</v>
      </c>
    </row>
    <row r="8" spans="2:14">
      <c r="B8" s="30" t="s">
        <v>22</v>
      </c>
      <c r="C8" s="30" t="s">
        <v>144</v>
      </c>
      <c r="D8" s="43">
        <v>6.6233000000000004</v>
      </c>
      <c r="E8" s="43">
        <v>5.6894999999999998</v>
      </c>
      <c r="F8" s="43">
        <v>1.1548</v>
      </c>
      <c r="G8" s="43">
        <v>6.7839999999999998</v>
      </c>
      <c r="H8" s="43">
        <v>1.6605000000000001</v>
      </c>
      <c r="I8" s="43">
        <v>27.983499999999999</v>
      </c>
      <c r="J8" s="43">
        <v>56.723300000000002</v>
      </c>
      <c r="K8" s="43">
        <v>3.3267000000000002</v>
      </c>
      <c r="L8" s="43">
        <v>13.89</v>
      </c>
      <c r="M8" s="43">
        <v>14.283300000000001</v>
      </c>
      <c r="N8" s="43">
        <v>76.540000000000006</v>
      </c>
    </row>
    <row r="9" spans="2:14">
      <c r="C9" s="30" t="s">
        <v>84</v>
      </c>
      <c r="D9" s="43">
        <v>2.5170000000000001E-2</v>
      </c>
      <c r="E9" s="43">
        <v>1.01033</v>
      </c>
      <c r="F9" s="43">
        <v>0.73104000000000002</v>
      </c>
      <c r="G9" s="43">
        <v>0.64912000000000003</v>
      </c>
      <c r="H9" s="43">
        <v>0.26093</v>
      </c>
      <c r="I9" s="43">
        <v>0.37503999999999998</v>
      </c>
      <c r="J9" s="43">
        <v>0.12741</v>
      </c>
      <c r="K9" s="43">
        <v>8.5050000000000001E-2</v>
      </c>
      <c r="L9" s="43">
        <v>0.1249</v>
      </c>
      <c r="M9" s="43">
        <v>0.14011999999999999</v>
      </c>
      <c r="N9" s="43">
        <v>0.23580000000000001</v>
      </c>
    </row>
    <row r="11" spans="2:14" ht="20"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</row>
    <row r="12" spans="2:14" ht="20">
      <c r="B12" s="38" t="s">
        <v>87</v>
      </c>
      <c r="C12" s="41" t="s">
        <v>80</v>
      </c>
      <c r="D12" s="40"/>
      <c r="E12" s="39"/>
      <c r="F12" s="38" t="s">
        <v>88</v>
      </c>
      <c r="G12" s="49"/>
      <c r="H12" s="49"/>
      <c r="I12" s="48"/>
      <c r="J12" s="48"/>
      <c r="K12" s="48"/>
      <c r="L12" s="48"/>
      <c r="M12" s="48"/>
    </row>
    <row r="13" spans="2:14" ht="20">
      <c r="B13" s="36"/>
      <c r="C13" s="37" t="s">
        <v>24</v>
      </c>
      <c r="D13" s="37" t="s">
        <v>23</v>
      </c>
      <c r="E13" s="37" t="s">
        <v>22</v>
      </c>
      <c r="F13" s="36"/>
      <c r="G13" s="49"/>
      <c r="H13" s="49"/>
      <c r="I13" s="48"/>
      <c r="J13" s="48"/>
      <c r="K13" s="48"/>
      <c r="L13" s="48"/>
      <c r="M13" s="48"/>
    </row>
    <row r="14" spans="2:14" ht="24">
      <c r="B14" s="45" t="s">
        <v>78</v>
      </c>
      <c r="C14" s="46" t="s">
        <v>218</v>
      </c>
      <c r="D14" s="46" t="s">
        <v>217</v>
      </c>
      <c r="E14" s="46" t="s">
        <v>216</v>
      </c>
      <c r="F14" s="35" t="s">
        <v>96</v>
      </c>
      <c r="G14" s="49"/>
      <c r="H14" s="49"/>
      <c r="I14" s="48"/>
      <c r="J14" s="48"/>
      <c r="K14" s="48"/>
      <c r="L14" s="48"/>
      <c r="M14" s="48"/>
    </row>
    <row r="15" spans="2:14" ht="20">
      <c r="B15" s="45" t="s">
        <v>140</v>
      </c>
      <c r="C15" s="46" t="s">
        <v>215</v>
      </c>
      <c r="D15" s="46" t="s">
        <v>214</v>
      </c>
      <c r="E15" s="46" t="s">
        <v>213</v>
      </c>
      <c r="F15" s="34" t="s">
        <v>124</v>
      </c>
      <c r="G15" s="47"/>
      <c r="H15" s="47"/>
      <c r="I15" s="47"/>
      <c r="J15" s="47"/>
      <c r="K15" s="47"/>
      <c r="L15" s="47"/>
      <c r="M15" s="47"/>
    </row>
    <row r="16" spans="2:14" ht="24">
      <c r="B16" s="45" t="s">
        <v>136</v>
      </c>
      <c r="C16" s="46" t="s">
        <v>212</v>
      </c>
      <c r="D16" s="46" t="s">
        <v>211</v>
      </c>
      <c r="E16" s="46" t="s">
        <v>210</v>
      </c>
      <c r="F16" s="34" t="s">
        <v>96</v>
      </c>
    </row>
    <row r="17" spans="2:14" ht="20">
      <c r="B17" s="45" t="s">
        <v>132</v>
      </c>
      <c r="C17" s="46" t="s">
        <v>209</v>
      </c>
      <c r="D17" s="46" t="s">
        <v>208</v>
      </c>
      <c r="E17" s="46" t="s">
        <v>207</v>
      </c>
      <c r="F17" s="34" t="s">
        <v>124</v>
      </c>
    </row>
    <row r="18" spans="2:14" ht="20">
      <c r="B18" s="45" t="s">
        <v>128</v>
      </c>
      <c r="C18" s="45" t="s">
        <v>206</v>
      </c>
      <c r="D18" s="45" t="s">
        <v>205</v>
      </c>
      <c r="E18" s="45" t="s">
        <v>204</v>
      </c>
      <c r="F18" s="34" t="s">
        <v>124</v>
      </c>
    </row>
    <row r="19" spans="2:14" ht="24">
      <c r="B19" s="45" t="s">
        <v>123</v>
      </c>
      <c r="C19" s="45" t="s">
        <v>203</v>
      </c>
      <c r="D19" s="45" t="s">
        <v>202</v>
      </c>
      <c r="E19" s="45" t="s">
        <v>201</v>
      </c>
      <c r="F19" s="34" t="s">
        <v>200</v>
      </c>
    </row>
    <row r="20" spans="2:14" ht="24">
      <c r="B20" s="45" t="s">
        <v>33</v>
      </c>
      <c r="C20" s="35" t="s">
        <v>199</v>
      </c>
      <c r="D20" s="35" t="s">
        <v>198</v>
      </c>
      <c r="E20" s="35" t="s">
        <v>197</v>
      </c>
      <c r="F20" s="34" t="s">
        <v>96</v>
      </c>
    </row>
    <row r="21" spans="2:14" ht="24">
      <c r="B21" s="45" t="s">
        <v>34</v>
      </c>
      <c r="C21" s="35" t="s">
        <v>196</v>
      </c>
      <c r="D21" s="35" t="s">
        <v>195</v>
      </c>
      <c r="E21" s="35" t="s">
        <v>194</v>
      </c>
      <c r="F21" s="34" t="s">
        <v>96</v>
      </c>
    </row>
    <row r="22" spans="2:14" ht="24">
      <c r="B22" s="45" t="s">
        <v>35</v>
      </c>
      <c r="C22" s="35" t="s">
        <v>193</v>
      </c>
      <c r="D22" s="35" t="s">
        <v>192</v>
      </c>
      <c r="E22" s="35" t="s">
        <v>191</v>
      </c>
      <c r="F22" s="34" t="s">
        <v>96</v>
      </c>
      <c r="N22" s="43"/>
    </row>
    <row r="23" spans="2:14" ht="24">
      <c r="B23" s="45" t="s">
        <v>36</v>
      </c>
      <c r="C23" s="35" t="s">
        <v>190</v>
      </c>
      <c r="D23" s="35" t="s">
        <v>189</v>
      </c>
      <c r="E23" s="35" t="s">
        <v>188</v>
      </c>
      <c r="F23" s="34" t="s">
        <v>96</v>
      </c>
      <c r="N23" s="43"/>
    </row>
    <row r="24" spans="2:14" ht="24">
      <c r="B24" s="45" t="s">
        <v>37</v>
      </c>
      <c r="C24" s="35" t="s">
        <v>187</v>
      </c>
      <c r="D24" s="35" t="s">
        <v>186</v>
      </c>
      <c r="E24" s="35" t="s">
        <v>185</v>
      </c>
      <c r="F24" s="34" t="s">
        <v>96</v>
      </c>
      <c r="N24" s="43"/>
    </row>
    <row r="25" spans="2:14">
      <c r="B25" s="81" t="s">
        <v>184</v>
      </c>
      <c r="N25" s="43"/>
    </row>
    <row r="26" spans="2:14">
      <c r="B26" s="30" t="s">
        <v>103</v>
      </c>
      <c r="N26" s="43"/>
    </row>
    <row r="27" spans="2:14">
      <c r="N27" s="43"/>
    </row>
  </sheetData>
  <mergeCells count="3">
    <mergeCell ref="B12:B13"/>
    <mergeCell ref="C12:E12"/>
    <mergeCell ref="F12:F1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7D4E2-19C2-E347-9A8E-1FA0B32545BF}">
  <sheetPr>
    <tabColor theme="9" tint="-0.249977111117893"/>
  </sheetPr>
  <dimension ref="B4:AO13"/>
  <sheetViews>
    <sheetView workbookViewId="0">
      <selection activeCell="L39" sqref="L39"/>
    </sheetView>
  </sheetViews>
  <sheetFormatPr baseColWidth="10" defaultRowHeight="13"/>
  <cols>
    <col min="1" max="1" width="10.83203125" style="52"/>
    <col min="2" max="2" width="15" style="52" customWidth="1"/>
    <col min="3" max="16384" width="10.83203125" style="52"/>
  </cols>
  <sheetData>
    <row r="4" spans="2:41">
      <c r="B4" s="69" t="s">
        <v>1</v>
      </c>
      <c r="C4" s="69" t="s">
        <v>38</v>
      </c>
      <c r="D4" s="69" t="s">
        <v>39</v>
      </c>
      <c r="E4" s="69" t="s">
        <v>40</v>
      </c>
      <c r="F4" s="69" t="s">
        <v>41</v>
      </c>
      <c r="G4" s="69" t="s">
        <v>42</v>
      </c>
      <c r="H4" s="69" t="s">
        <v>43</v>
      </c>
      <c r="I4" s="69" t="s">
        <v>44</v>
      </c>
      <c r="J4" s="69" t="s">
        <v>45</v>
      </c>
      <c r="K4" s="69" t="s">
        <v>46</v>
      </c>
      <c r="L4" s="69" t="s">
        <v>47</v>
      </c>
      <c r="M4" s="69" t="s">
        <v>48</v>
      </c>
      <c r="N4" s="69" t="s">
        <v>49</v>
      </c>
      <c r="O4" s="69" t="s">
        <v>50</v>
      </c>
      <c r="P4" s="69" t="s">
        <v>51</v>
      </c>
      <c r="Q4" s="69" t="s">
        <v>52</v>
      </c>
      <c r="R4" s="69" t="s">
        <v>53</v>
      </c>
      <c r="S4" s="69" t="s">
        <v>54</v>
      </c>
      <c r="T4" s="69" t="s">
        <v>55</v>
      </c>
      <c r="U4" s="69" t="s">
        <v>56</v>
      </c>
      <c r="V4" s="69" t="s">
        <v>57</v>
      </c>
      <c r="W4" s="69" t="s">
        <v>58</v>
      </c>
      <c r="X4" s="69" t="s">
        <v>59</v>
      </c>
      <c r="Y4" s="69" t="s">
        <v>60</v>
      </c>
      <c r="Z4" s="69" t="s">
        <v>61</v>
      </c>
      <c r="AA4" s="69" t="s">
        <v>62</v>
      </c>
      <c r="AB4" s="69" t="s">
        <v>63</v>
      </c>
      <c r="AC4" s="69" t="s">
        <v>64</v>
      </c>
      <c r="AD4" s="69" t="s">
        <v>65</v>
      </c>
      <c r="AE4" s="69" t="s">
        <v>66</v>
      </c>
      <c r="AF4" s="69" t="s">
        <v>67</v>
      </c>
      <c r="AG4" s="69" t="s">
        <v>68</v>
      </c>
      <c r="AH4" s="69" t="s">
        <v>69</v>
      </c>
      <c r="AI4" s="69" t="s">
        <v>70</v>
      </c>
      <c r="AJ4" s="69" t="s">
        <v>71</v>
      </c>
      <c r="AK4" s="69" t="s">
        <v>72</v>
      </c>
      <c r="AL4" s="69" t="s">
        <v>73</v>
      </c>
      <c r="AM4" s="69" t="s">
        <v>74</v>
      </c>
      <c r="AN4" s="69" t="s">
        <v>75</v>
      </c>
      <c r="AO4" s="69" t="s">
        <v>76</v>
      </c>
    </row>
    <row r="5" spans="2:41">
      <c r="B5" s="80" t="s">
        <v>165</v>
      </c>
      <c r="C5" s="69">
        <v>18.5</v>
      </c>
      <c r="D5" s="69">
        <v>18.5</v>
      </c>
      <c r="E5" s="69">
        <v>18.5</v>
      </c>
      <c r="F5" s="69">
        <v>18.5</v>
      </c>
      <c r="G5" s="69">
        <v>18.5</v>
      </c>
      <c r="H5" s="69">
        <v>19.489999999999998</v>
      </c>
      <c r="I5" s="69">
        <v>20.38</v>
      </c>
      <c r="J5" s="69">
        <v>21.17</v>
      </c>
      <c r="K5" s="69">
        <v>21.78</v>
      </c>
      <c r="L5" s="69">
        <v>22.41</v>
      </c>
      <c r="M5" s="69">
        <v>23.13</v>
      </c>
      <c r="N5" s="69">
        <v>23.77</v>
      </c>
      <c r="O5" s="69">
        <v>24.32</v>
      </c>
      <c r="P5" s="69">
        <v>25.08</v>
      </c>
      <c r="Q5" s="69">
        <v>26.18</v>
      </c>
      <c r="R5" s="69">
        <v>27.34</v>
      </c>
      <c r="S5" s="69">
        <v>28.43</v>
      </c>
      <c r="T5" s="69">
        <v>29.42</v>
      </c>
      <c r="U5" s="69">
        <v>30.35</v>
      </c>
      <c r="V5" s="69">
        <v>31.14</v>
      </c>
      <c r="W5" s="69">
        <v>31.86</v>
      </c>
      <c r="X5" s="69">
        <v>32.520000000000003</v>
      </c>
      <c r="Y5" s="69">
        <v>33.229999999999997</v>
      </c>
      <c r="Z5" s="69">
        <v>34.07</v>
      </c>
      <c r="AA5" s="69">
        <v>35.08</v>
      </c>
      <c r="AB5" s="69">
        <v>36.06</v>
      </c>
      <c r="AC5" s="69">
        <v>37.049999999999997</v>
      </c>
      <c r="AD5" s="69">
        <v>38.07</v>
      </c>
      <c r="AE5" s="69">
        <v>38.96</v>
      </c>
      <c r="AF5" s="69">
        <v>39.74</v>
      </c>
      <c r="AG5" s="69">
        <v>40.44</v>
      </c>
      <c r="AH5" s="69">
        <v>41.05</v>
      </c>
      <c r="AI5" s="69">
        <v>41.65</v>
      </c>
      <c r="AJ5" s="69">
        <v>42.23</v>
      </c>
      <c r="AK5" s="69">
        <v>42.61</v>
      </c>
      <c r="AL5" s="69">
        <v>42.61</v>
      </c>
      <c r="AM5" s="69">
        <v>42.61</v>
      </c>
      <c r="AN5" s="69">
        <v>42.61</v>
      </c>
      <c r="AO5" s="69">
        <v>42.61</v>
      </c>
    </row>
    <row r="6" spans="2:41">
      <c r="B6" s="80"/>
      <c r="C6" s="69">
        <v>18.66</v>
      </c>
      <c r="D6" s="69">
        <v>18.66</v>
      </c>
      <c r="E6" s="69">
        <v>18.66</v>
      </c>
      <c r="F6" s="69">
        <v>18.66</v>
      </c>
      <c r="G6" s="69">
        <v>18.66</v>
      </c>
      <c r="H6" s="69">
        <v>19.64</v>
      </c>
      <c r="I6" s="69">
        <v>20.52</v>
      </c>
      <c r="J6" s="69">
        <v>21.34</v>
      </c>
      <c r="K6" s="69">
        <v>21.95</v>
      </c>
      <c r="L6" s="69">
        <v>22.6</v>
      </c>
      <c r="M6" s="69">
        <v>23.31</v>
      </c>
      <c r="N6" s="69">
        <v>23.99</v>
      </c>
      <c r="O6" s="69">
        <v>24.57</v>
      </c>
      <c r="P6" s="69">
        <v>25.32</v>
      </c>
      <c r="Q6" s="69">
        <v>26.43</v>
      </c>
      <c r="R6" s="69">
        <v>27.6</v>
      </c>
      <c r="S6" s="69">
        <v>28.68</v>
      </c>
      <c r="T6" s="69">
        <v>29.67</v>
      </c>
      <c r="U6" s="69">
        <v>30.59</v>
      </c>
      <c r="V6" s="69">
        <v>31.38</v>
      </c>
      <c r="W6" s="69">
        <v>32.1</v>
      </c>
      <c r="X6" s="69">
        <v>32.76</v>
      </c>
      <c r="Y6" s="69">
        <v>33.479999999999997</v>
      </c>
      <c r="Z6" s="69">
        <v>34.32</v>
      </c>
      <c r="AA6" s="69">
        <v>35.31</v>
      </c>
      <c r="AB6" s="69">
        <v>36.270000000000003</v>
      </c>
      <c r="AC6" s="69">
        <v>37.28</v>
      </c>
      <c r="AD6" s="69">
        <v>38.270000000000003</v>
      </c>
      <c r="AE6" s="69">
        <v>39.119999999999997</v>
      </c>
      <c r="AF6" s="69">
        <v>39.92</v>
      </c>
      <c r="AG6" s="69">
        <v>40.56</v>
      </c>
      <c r="AH6" s="69">
        <v>41.18</v>
      </c>
      <c r="AI6" s="69">
        <v>41.76</v>
      </c>
      <c r="AJ6" s="69">
        <v>42.31</v>
      </c>
      <c r="AK6" s="69">
        <v>42.65</v>
      </c>
      <c r="AL6" s="69">
        <v>42.65</v>
      </c>
      <c r="AM6" s="69">
        <v>42.65</v>
      </c>
      <c r="AN6" s="69">
        <v>42.65</v>
      </c>
      <c r="AO6" s="69">
        <v>42.65</v>
      </c>
    </row>
    <row r="7" spans="2:41">
      <c r="B7" s="80"/>
      <c r="C7" s="69">
        <v>18.34</v>
      </c>
      <c r="D7" s="69">
        <v>18.34</v>
      </c>
      <c r="E7" s="69">
        <v>18.34</v>
      </c>
      <c r="F7" s="69">
        <v>18.34</v>
      </c>
      <c r="G7" s="69">
        <v>18.34</v>
      </c>
      <c r="H7" s="69">
        <v>19.29</v>
      </c>
      <c r="I7" s="69">
        <v>20.18</v>
      </c>
      <c r="J7" s="69">
        <v>20.95</v>
      </c>
      <c r="K7" s="69">
        <v>21.56</v>
      </c>
      <c r="L7" s="69">
        <v>22.18</v>
      </c>
      <c r="M7" s="69">
        <v>22.85</v>
      </c>
      <c r="N7" s="69">
        <v>23.53</v>
      </c>
      <c r="O7" s="69">
        <v>24.07</v>
      </c>
      <c r="P7" s="69">
        <v>24.79</v>
      </c>
      <c r="Q7" s="69">
        <v>25.87</v>
      </c>
      <c r="R7" s="69">
        <v>27.03</v>
      </c>
      <c r="S7" s="69">
        <v>28.12</v>
      </c>
      <c r="T7" s="69">
        <v>29.06</v>
      </c>
      <c r="U7" s="69">
        <v>29.96</v>
      </c>
      <c r="V7" s="69">
        <v>30.74</v>
      </c>
      <c r="W7" s="69">
        <v>31.45</v>
      </c>
      <c r="X7" s="69">
        <v>32.1</v>
      </c>
      <c r="Y7" s="69">
        <v>32.81</v>
      </c>
      <c r="Z7" s="69">
        <v>33.630000000000003</v>
      </c>
      <c r="AA7" s="69">
        <v>34.61</v>
      </c>
      <c r="AB7" s="69">
        <v>35.56</v>
      </c>
      <c r="AC7" s="69">
        <v>36.57</v>
      </c>
      <c r="AD7" s="69">
        <v>37.56</v>
      </c>
      <c r="AE7" s="69">
        <v>38.42</v>
      </c>
      <c r="AF7" s="69">
        <v>39.24</v>
      </c>
      <c r="AG7" s="69">
        <v>39.89</v>
      </c>
      <c r="AH7" s="69">
        <v>40.53</v>
      </c>
      <c r="AI7" s="69">
        <v>41.11</v>
      </c>
      <c r="AJ7" s="69">
        <v>41.7</v>
      </c>
      <c r="AK7" s="69">
        <v>42.06</v>
      </c>
      <c r="AL7" s="69">
        <v>42.06</v>
      </c>
      <c r="AM7" s="69">
        <v>42.06</v>
      </c>
      <c r="AN7" s="69">
        <v>42.06</v>
      </c>
      <c r="AO7" s="69">
        <v>42.06</v>
      </c>
    </row>
    <row r="8" spans="2:41">
      <c r="B8" s="80" t="s">
        <v>169</v>
      </c>
      <c r="C8" s="69">
        <v>18.16</v>
      </c>
      <c r="D8" s="69">
        <v>18.16</v>
      </c>
      <c r="E8" s="69">
        <v>18.16</v>
      </c>
      <c r="F8" s="69">
        <v>18.16</v>
      </c>
      <c r="G8" s="69">
        <v>18.16</v>
      </c>
      <c r="H8" s="69">
        <v>18.920000000000002</v>
      </c>
      <c r="I8" s="69">
        <v>19.68</v>
      </c>
      <c r="J8" s="69">
        <v>20.49</v>
      </c>
      <c r="K8" s="69">
        <v>21.21</v>
      </c>
      <c r="L8" s="69">
        <v>21.96</v>
      </c>
      <c r="M8" s="69">
        <v>22.76</v>
      </c>
      <c r="N8" s="69">
        <v>23.43</v>
      </c>
      <c r="O8" s="69">
        <v>24.05</v>
      </c>
      <c r="P8" s="69">
        <v>24.76</v>
      </c>
      <c r="Q8" s="69">
        <v>25.73</v>
      </c>
      <c r="R8" s="69">
        <v>26.75</v>
      </c>
      <c r="S8" s="69">
        <v>27.7</v>
      </c>
      <c r="T8" s="69">
        <v>28.59</v>
      </c>
      <c r="U8" s="69">
        <v>29.46</v>
      </c>
      <c r="V8" s="69">
        <v>30.27</v>
      </c>
      <c r="W8" s="69">
        <v>30.98</v>
      </c>
      <c r="X8" s="69">
        <v>31.64</v>
      </c>
      <c r="Y8" s="69">
        <v>32.270000000000003</v>
      </c>
      <c r="Z8" s="69">
        <v>32.979999999999997</v>
      </c>
      <c r="AA8" s="69">
        <v>33.75</v>
      </c>
      <c r="AB8" s="69">
        <v>34.47</v>
      </c>
      <c r="AC8" s="69">
        <v>35.22</v>
      </c>
      <c r="AD8" s="69">
        <v>35.99</v>
      </c>
      <c r="AE8" s="69">
        <v>36.659999999999997</v>
      </c>
      <c r="AF8" s="69">
        <v>37.32</v>
      </c>
      <c r="AG8" s="69">
        <v>37.89</v>
      </c>
      <c r="AH8" s="69">
        <v>38.520000000000003</v>
      </c>
      <c r="AI8" s="69">
        <v>39.020000000000003</v>
      </c>
      <c r="AJ8" s="69">
        <v>39.520000000000003</v>
      </c>
      <c r="AK8" s="69">
        <v>39.880000000000003</v>
      </c>
      <c r="AL8" s="69">
        <v>39.880000000000003</v>
      </c>
      <c r="AM8" s="69">
        <v>39.880000000000003</v>
      </c>
      <c r="AN8" s="69">
        <v>39.880000000000003</v>
      </c>
      <c r="AO8" s="69">
        <v>39.880000000000003</v>
      </c>
    </row>
    <row r="9" spans="2:41">
      <c r="B9" s="80"/>
      <c r="C9" s="69">
        <v>18.41</v>
      </c>
      <c r="D9" s="69">
        <v>18.41</v>
      </c>
      <c r="E9" s="69">
        <v>18.41</v>
      </c>
      <c r="F9" s="69">
        <v>18.41</v>
      </c>
      <c r="G9" s="69">
        <v>18.41</v>
      </c>
      <c r="H9" s="69">
        <v>19.21</v>
      </c>
      <c r="I9" s="69">
        <v>20.03</v>
      </c>
      <c r="J9" s="69">
        <v>20.87</v>
      </c>
      <c r="K9" s="69">
        <v>21.59</v>
      </c>
      <c r="L9" s="69">
        <v>22.35</v>
      </c>
      <c r="M9" s="69">
        <v>23.17</v>
      </c>
      <c r="N9" s="69">
        <v>23.85</v>
      </c>
      <c r="O9" s="69">
        <v>24.47</v>
      </c>
      <c r="P9" s="69">
        <v>25.22</v>
      </c>
      <c r="Q9" s="69">
        <v>26.19</v>
      </c>
      <c r="R9" s="69">
        <v>27.21</v>
      </c>
      <c r="S9" s="69">
        <v>28.15</v>
      </c>
      <c r="T9" s="69">
        <v>29.04</v>
      </c>
      <c r="U9" s="69">
        <v>29.93</v>
      </c>
      <c r="V9" s="69">
        <v>30.71</v>
      </c>
      <c r="W9" s="69">
        <v>31.41</v>
      </c>
      <c r="X9" s="69">
        <v>32.07</v>
      </c>
      <c r="Y9" s="69">
        <v>32.700000000000003</v>
      </c>
      <c r="Z9" s="69">
        <v>33.39</v>
      </c>
      <c r="AA9" s="69">
        <v>34.159999999999997</v>
      </c>
      <c r="AB9" s="69">
        <v>34.880000000000003</v>
      </c>
      <c r="AC9" s="69">
        <v>35.619999999999997</v>
      </c>
      <c r="AD9" s="69">
        <v>36.36</v>
      </c>
      <c r="AE9" s="69">
        <v>37.04</v>
      </c>
      <c r="AF9" s="69">
        <v>37.700000000000003</v>
      </c>
      <c r="AG9" s="69">
        <v>38.28</v>
      </c>
      <c r="AH9" s="69">
        <v>38.9</v>
      </c>
      <c r="AI9" s="69">
        <v>39.450000000000003</v>
      </c>
      <c r="AJ9" s="69">
        <v>40</v>
      </c>
      <c r="AK9" s="69">
        <v>40.4</v>
      </c>
      <c r="AL9" s="69">
        <v>40.4</v>
      </c>
      <c r="AM9" s="69">
        <v>40.4</v>
      </c>
      <c r="AN9" s="69">
        <v>40.4</v>
      </c>
      <c r="AO9" s="69">
        <v>40.4</v>
      </c>
    </row>
    <row r="10" spans="2:41">
      <c r="B10" s="80"/>
      <c r="C10" s="69">
        <v>18.440000000000001</v>
      </c>
      <c r="D10" s="69">
        <v>18.440000000000001</v>
      </c>
      <c r="E10" s="69">
        <v>18.440000000000001</v>
      </c>
      <c r="F10" s="69">
        <v>18.440000000000001</v>
      </c>
      <c r="G10" s="69">
        <v>18.440000000000001</v>
      </c>
      <c r="H10" s="69">
        <v>19.23</v>
      </c>
      <c r="I10" s="69">
        <v>20.02</v>
      </c>
      <c r="J10" s="69">
        <v>20.87</v>
      </c>
      <c r="K10" s="69">
        <v>21.61</v>
      </c>
      <c r="L10" s="69">
        <v>22.38</v>
      </c>
      <c r="M10" s="69">
        <v>23.19</v>
      </c>
      <c r="N10" s="69">
        <v>23.88</v>
      </c>
      <c r="O10" s="69">
        <v>24.5</v>
      </c>
      <c r="P10" s="69">
        <v>25.27</v>
      </c>
      <c r="Q10" s="69">
        <v>26.25</v>
      </c>
      <c r="R10" s="69">
        <v>27.29</v>
      </c>
      <c r="S10" s="69">
        <v>28.25</v>
      </c>
      <c r="T10" s="69">
        <v>29.17</v>
      </c>
      <c r="U10" s="69">
        <v>30.05</v>
      </c>
      <c r="V10" s="69">
        <v>30.84</v>
      </c>
      <c r="W10" s="69">
        <v>31.56</v>
      </c>
      <c r="X10" s="69">
        <v>32.229999999999997</v>
      </c>
      <c r="Y10" s="69">
        <v>32.89</v>
      </c>
      <c r="Z10" s="69">
        <v>33.57</v>
      </c>
      <c r="AA10" s="69">
        <v>34.340000000000003</v>
      </c>
      <c r="AB10" s="69">
        <v>35.03</v>
      </c>
      <c r="AC10" s="69">
        <v>35.76</v>
      </c>
      <c r="AD10" s="69">
        <v>36.51</v>
      </c>
      <c r="AE10" s="69">
        <v>37.17</v>
      </c>
      <c r="AF10" s="69">
        <v>37.79</v>
      </c>
      <c r="AG10" s="69">
        <v>38.36</v>
      </c>
      <c r="AH10" s="69">
        <v>38.89</v>
      </c>
      <c r="AI10" s="69">
        <v>39.39</v>
      </c>
      <c r="AJ10" s="69">
        <v>39.869999999999997</v>
      </c>
      <c r="AK10" s="69">
        <v>40.21</v>
      </c>
      <c r="AL10" s="69">
        <v>40.21</v>
      </c>
      <c r="AM10" s="69">
        <v>40.21</v>
      </c>
      <c r="AN10" s="69">
        <v>40.21</v>
      </c>
      <c r="AO10" s="69">
        <v>40.21</v>
      </c>
    </row>
    <row r="11" spans="2:41">
      <c r="B11" s="80" t="s">
        <v>168</v>
      </c>
      <c r="C11" s="69">
        <v>15.19</v>
      </c>
      <c r="D11" s="69">
        <v>15.19</v>
      </c>
      <c r="E11" s="69">
        <v>15.19</v>
      </c>
      <c r="F11" s="69">
        <v>15.19</v>
      </c>
      <c r="G11" s="69">
        <v>15.19</v>
      </c>
      <c r="H11" s="69">
        <v>15.46</v>
      </c>
      <c r="I11" s="69">
        <v>15.75</v>
      </c>
      <c r="J11" s="69">
        <v>16.149999999999999</v>
      </c>
      <c r="K11" s="69">
        <v>16.55</v>
      </c>
      <c r="L11" s="69">
        <v>16.97</v>
      </c>
      <c r="M11" s="69">
        <v>17.579999999999998</v>
      </c>
      <c r="N11" s="69">
        <v>18.13</v>
      </c>
      <c r="O11" s="69">
        <v>18.54</v>
      </c>
      <c r="P11" s="69">
        <v>19.329999999999998</v>
      </c>
      <c r="Q11" s="69">
        <v>20.51</v>
      </c>
      <c r="R11" s="69">
        <v>21.69</v>
      </c>
      <c r="S11" s="69">
        <v>22.66</v>
      </c>
      <c r="T11" s="69">
        <v>23.43</v>
      </c>
      <c r="U11" s="69">
        <v>24.14</v>
      </c>
      <c r="V11" s="69">
        <v>24.79</v>
      </c>
      <c r="W11" s="69">
        <v>25.42</v>
      </c>
      <c r="X11" s="69">
        <v>26</v>
      </c>
      <c r="Y11" s="69">
        <v>26.56</v>
      </c>
      <c r="Z11" s="69">
        <v>27.18</v>
      </c>
      <c r="AA11" s="69">
        <v>27.85</v>
      </c>
      <c r="AB11" s="69">
        <v>28.5</v>
      </c>
      <c r="AC11" s="69">
        <v>29.21</v>
      </c>
      <c r="AD11" s="69">
        <v>29.92</v>
      </c>
      <c r="AE11" s="69">
        <v>30.61</v>
      </c>
      <c r="AF11" s="69">
        <v>31.28</v>
      </c>
      <c r="AG11" s="69">
        <v>31.93</v>
      </c>
      <c r="AH11" s="69">
        <v>32.57</v>
      </c>
      <c r="AI11" s="69">
        <v>33.14</v>
      </c>
      <c r="AJ11" s="69">
        <v>33.69</v>
      </c>
      <c r="AK11" s="69">
        <v>34.130000000000003</v>
      </c>
      <c r="AL11" s="69">
        <v>34.130000000000003</v>
      </c>
      <c r="AM11" s="69">
        <v>34.130000000000003</v>
      </c>
      <c r="AN11" s="69">
        <v>34.130000000000003</v>
      </c>
      <c r="AO11" s="69">
        <v>34.130000000000003</v>
      </c>
    </row>
    <row r="12" spans="2:41">
      <c r="B12" s="80"/>
      <c r="C12" s="69">
        <v>15.12</v>
      </c>
      <c r="D12" s="69">
        <v>15.12</v>
      </c>
      <c r="E12" s="69">
        <v>15.12</v>
      </c>
      <c r="F12" s="69">
        <v>15.12</v>
      </c>
      <c r="G12" s="69">
        <v>15.12</v>
      </c>
      <c r="H12" s="69">
        <v>15.42</v>
      </c>
      <c r="I12" s="69">
        <v>15.71</v>
      </c>
      <c r="J12" s="69">
        <v>16.079999999999998</v>
      </c>
      <c r="K12" s="69">
        <v>16.47</v>
      </c>
      <c r="L12" s="69">
        <v>16.91</v>
      </c>
      <c r="M12" s="69">
        <v>17.510000000000002</v>
      </c>
      <c r="N12" s="69">
        <v>18.04</v>
      </c>
      <c r="O12" s="69">
        <v>18.489999999999998</v>
      </c>
      <c r="P12" s="69">
        <v>19.25</v>
      </c>
      <c r="Q12" s="69">
        <v>20.43</v>
      </c>
      <c r="R12" s="69">
        <v>21.65</v>
      </c>
      <c r="S12" s="69">
        <v>22.64</v>
      </c>
      <c r="T12" s="69">
        <v>23.41</v>
      </c>
      <c r="U12" s="69">
        <v>24.15</v>
      </c>
      <c r="V12" s="69">
        <v>24.83</v>
      </c>
      <c r="W12" s="69">
        <v>25.48</v>
      </c>
      <c r="X12" s="69">
        <v>26.06</v>
      </c>
      <c r="Y12" s="69">
        <v>26.64</v>
      </c>
      <c r="Z12" s="69">
        <v>27.25</v>
      </c>
      <c r="AA12" s="69">
        <v>27.93</v>
      </c>
      <c r="AB12" s="69">
        <v>28.58</v>
      </c>
      <c r="AC12" s="69">
        <v>29.3</v>
      </c>
      <c r="AD12" s="69">
        <v>30.04</v>
      </c>
      <c r="AE12" s="69">
        <v>30.71</v>
      </c>
      <c r="AF12" s="69">
        <v>31.4</v>
      </c>
      <c r="AG12" s="69">
        <v>31.95</v>
      </c>
      <c r="AH12" s="69">
        <v>32.56</v>
      </c>
      <c r="AI12" s="69">
        <v>33.159999999999997</v>
      </c>
      <c r="AJ12" s="69">
        <v>33.79</v>
      </c>
      <c r="AK12" s="69">
        <v>34.270000000000003</v>
      </c>
      <c r="AL12" s="69">
        <v>34.270000000000003</v>
      </c>
      <c r="AM12" s="69">
        <v>34.270000000000003</v>
      </c>
      <c r="AN12" s="69">
        <v>34.270000000000003</v>
      </c>
      <c r="AO12" s="69">
        <v>34.270000000000003</v>
      </c>
    </row>
    <row r="13" spans="2:41">
      <c r="B13" s="80"/>
      <c r="C13" s="69">
        <v>15.41</v>
      </c>
      <c r="D13" s="69">
        <v>15.41</v>
      </c>
      <c r="E13" s="69">
        <v>15.41</v>
      </c>
      <c r="F13" s="69">
        <v>15.41</v>
      </c>
      <c r="G13" s="69">
        <v>15.41</v>
      </c>
      <c r="H13" s="69">
        <v>15.69</v>
      </c>
      <c r="I13" s="69">
        <v>15.97</v>
      </c>
      <c r="J13" s="69">
        <v>16.350000000000001</v>
      </c>
      <c r="K13" s="69">
        <v>16.760000000000002</v>
      </c>
      <c r="L13" s="69">
        <v>17.18</v>
      </c>
      <c r="M13" s="69">
        <v>17.79</v>
      </c>
      <c r="N13" s="69">
        <v>18.32</v>
      </c>
      <c r="O13" s="69">
        <v>18.760000000000002</v>
      </c>
      <c r="P13" s="69">
        <v>19.53</v>
      </c>
      <c r="Q13" s="69">
        <v>20.74</v>
      </c>
      <c r="R13" s="69">
        <v>21.95</v>
      </c>
      <c r="S13" s="69">
        <v>22.92</v>
      </c>
      <c r="T13" s="69">
        <v>23.68</v>
      </c>
      <c r="U13" s="69">
        <v>24.39</v>
      </c>
      <c r="V13" s="69">
        <v>25.05</v>
      </c>
      <c r="W13" s="69">
        <v>25.67</v>
      </c>
      <c r="X13" s="69">
        <v>26.24</v>
      </c>
      <c r="Y13" s="69">
        <v>26.81</v>
      </c>
      <c r="Z13" s="69">
        <v>27.39</v>
      </c>
      <c r="AA13" s="69">
        <v>28.06</v>
      </c>
      <c r="AB13" s="69">
        <v>28.71</v>
      </c>
      <c r="AC13" s="69">
        <v>29.4</v>
      </c>
      <c r="AD13" s="69">
        <v>30.11</v>
      </c>
      <c r="AE13" s="69">
        <v>30.76</v>
      </c>
      <c r="AF13" s="69">
        <v>31.43</v>
      </c>
      <c r="AG13" s="69">
        <v>32.04</v>
      </c>
      <c r="AH13" s="69">
        <v>32.68</v>
      </c>
      <c r="AI13" s="69">
        <v>33.229999999999997</v>
      </c>
      <c r="AJ13" s="69">
        <v>33.770000000000003</v>
      </c>
      <c r="AK13" s="69">
        <v>34.19</v>
      </c>
      <c r="AL13" s="69">
        <v>34.19</v>
      </c>
      <c r="AM13" s="69">
        <v>34.19</v>
      </c>
      <c r="AN13" s="69">
        <v>34.19</v>
      </c>
      <c r="AO13" s="69">
        <v>34.19</v>
      </c>
    </row>
  </sheetData>
  <mergeCells count="3">
    <mergeCell ref="B5:B7"/>
    <mergeCell ref="B8:B10"/>
    <mergeCell ref="B11:B1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43993-654A-DF42-9FD2-0AB55997AE90}">
  <sheetPr>
    <tabColor theme="8" tint="0.59999389629810485"/>
  </sheetPr>
  <dimension ref="B3:AP12"/>
  <sheetViews>
    <sheetView workbookViewId="0">
      <selection activeCell="N21" sqref="N21"/>
    </sheetView>
  </sheetViews>
  <sheetFormatPr baseColWidth="10" defaultRowHeight="16"/>
  <cols>
    <col min="1" max="1" width="10.83203125" style="30"/>
    <col min="2" max="2" width="21.33203125" style="30" customWidth="1"/>
    <col min="3" max="3" width="15" style="30" customWidth="1"/>
    <col min="4" max="16384" width="10.83203125" style="30"/>
  </cols>
  <sheetData>
    <row r="3" spans="2:42">
      <c r="B3" s="30" t="s">
        <v>225</v>
      </c>
    </row>
    <row r="4" spans="2:42">
      <c r="B4" s="84" t="s">
        <v>80</v>
      </c>
      <c r="D4" s="30">
        <v>360</v>
      </c>
      <c r="E4" s="30">
        <v>370</v>
      </c>
      <c r="F4" s="30">
        <v>380</v>
      </c>
      <c r="G4" s="30">
        <v>390</v>
      </c>
      <c r="H4" s="30">
        <v>400</v>
      </c>
      <c r="I4" s="30">
        <v>410</v>
      </c>
      <c r="J4" s="30">
        <v>420</v>
      </c>
      <c r="K4" s="30">
        <v>430</v>
      </c>
      <c r="L4" s="30">
        <v>440</v>
      </c>
      <c r="M4" s="30">
        <v>450</v>
      </c>
      <c r="N4" s="30">
        <v>460</v>
      </c>
      <c r="O4" s="30">
        <v>470</v>
      </c>
      <c r="P4" s="30">
        <v>480</v>
      </c>
      <c r="Q4" s="30">
        <v>490</v>
      </c>
      <c r="R4" s="30">
        <v>500</v>
      </c>
      <c r="S4" s="30">
        <v>510</v>
      </c>
      <c r="T4" s="30">
        <v>520</v>
      </c>
      <c r="U4" s="30">
        <v>530</v>
      </c>
      <c r="V4" s="30">
        <v>540</v>
      </c>
      <c r="W4" s="30">
        <v>550</v>
      </c>
      <c r="X4" s="30">
        <v>560</v>
      </c>
      <c r="Y4" s="30">
        <v>570</v>
      </c>
      <c r="Z4" s="30">
        <v>580</v>
      </c>
      <c r="AA4" s="30">
        <v>590</v>
      </c>
      <c r="AB4" s="30">
        <v>600</v>
      </c>
      <c r="AC4" s="30">
        <v>610</v>
      </c>
      <c r="AD4" s="30">
        <v>620</v>
      </c>
      <c r="AE4" s="30">
        <v>630</v>
      </c>
      <c r="AF4" s="30">
        <v>640</v>
      </c>
      <c r="AG4" s="30">
        <v>650</v>
      </c>
      <c r="AH4" s="30">
        <v>660</v>
      </c>
      <c r="AI4" s="30">
        <v>670</v>
      </c>
      <c r="AJ4" s="30">
        <v>680</v>
      </c>
      <c r="AK4" s="30">
        <v>690</v>
      </c>
      <c r="AL4" s="30">
        <v>700</v>
      </c>
      <c r="AM4" s="30">
        <v>710</v>
      </c>
      <c r="AN4" s="30">
        <v>720</v>
      </c>
      <c r="AO4" s="30">
        <v>730</v>
      </c>
      <c r="AP4" s="30">
        <v>740</v>
      </c>
    </row>
    <row r="5" spans="2:42">
      <c r="B5" s="83" t="s">
        <v>24</v>
      </c>
      <c r="C5" s="30" t="s">
        <v>144</v>
      </c>
      <c r="D5" s="43">
        <v>18.5</v>
      </c>
      <c r="E5" s="43">
        <v>18.5</v>
      </c>
      <c r="F5" s="43">
        <v>18.5</v>
      </c>
      <c r="G5" s="43">
        <v>18.5</v>
      </c>
      <c r="H5" s="43">
        <v>18.5</v>
      </c>
      <c r="I5" s="43">
        <v>19.473299999999998</v>
      </c>
      <c r="J5" s="43">
        <v>20.36</v>
      </c>
      <c r="K5" s="43">
        <v>21.153300000000002</v>
      </c>
      <c r="L5" s="43">
        <v>21.763300000000001</v>
      </c>
      <c r="M5" s="43">
        <v>22.396699999999999</v>
      </c>
      <c r="N5" s="43">
        <v>23.096699999999998</v>
      </c>
      <c r="O5" s="43">
        <v>23.763300000000001</v>
      </c>
      <c r="P5" s="43">
        <v>24.32</v>
      </c>
      <c r="Q5" s="43">
        <v>25.063300000000002</v>
      </c>
      <c r="R5" s="43">
        <v>26.16</v>
      </c>
      <c r="S5" s="43">
        <v>27.3233</v>
      </c>
      <c r="T5" s="43">
        <v>28.41</v>
      </c>
      <c r="U5" s="43">
        <v>29.383299999999998</v>
      </c>
      <c r="V5" s="43">
        <v>30.3</v>
      </c>
      <c r="W5" s="43">
        <v>31.0867</v>
      </c>
      <c r="X5" s="43">
        <v>31.8033</v>
      </c>
      <c r="Y5" s="43">
        <v>32.46</v>
      </c>
      <c r="Z5" s="43">
        <v>33.173299999999998</v>
      </c>
      <c r="AA5" s="43">
        <v>34.006700000000002</v>
      </c>
      <c r="AB5" s="43">
        <v>35</v>
      </c>
      <c r="AC5" s="43">
        <v>35.963299999999997</v>
      </c>
      <c r="AD5" s="43">
        <v>36.966700000000003</v>
      </c>
      <c r="AE5" s="43">
        <v>37.966700000000003</v>
      </c>
      <c r="AF5" s="43">
        <v>38.833300000000001</v>
      </c>
      <c r="AG5" s="43">
        <v>39.633299999999998</v>
      </c>
      <c r="AH5" s="43">
        <v>40.296700000000001</v>
      </c>
      <c r="AI5" s="43">
        <v>40.92</v>
      </c>
      <c r="AJ5" s="43">
        <v>41.506700000000002</v>
      </c>
      <c r="AK5" s="43">
        <v>42.08</v>
      </c>
      <c r="AL5" s="43">
        <v>42.44</v>
      </c>
      <c r="AM5" s="43">
        <v>42.44</v>
      </c>
      <c r="AN5" s="43">
        <v>42.44</v>
      </c>
      <c r="AO5" s="43">
        <v>42.44</v>
      </c>
      <c r="AP5" s="43">
        <v>42.44</v>
      </c>
    </row>
    <row r="6" spans="2:42">
      <c r="B6" s="83" t="s">
        <v>23</v>
      </c>
      <c r="C6" s="30" t="s">
        <v>144</v>
      </c>
      <c r="D6" s="43">
        <v>18.3367</v>
      </c>
      <c r="E6" s="43">
        <v>18.3367</v>
      </c>
      <c r="F6" s="43">
        <v>18.3367</v>
      </c>
      <c r="G6" s="43">
        <v>18.3367</v>
      </c>
      <c r="H6" s="43">
        <v>18.3367</v>
      </c>
      <c r="I6" s="43">
        <v>19.12</v>
      </c>
      <c r="J6" s="43">
        <v>19.91</v>
      </c>
      <c r="K6" s="43">
        <v>20.743300000000001</v>
      </c>
      <c r="L6" s="43">
        <v>21.47</v>
      </c>
      <c r="M6" s="43">
        <v>22.23</v>
      </c>
      <c r="N6" s="43">
        <v>23.04</v>
      </c>
      <c r="O6" s="43">
        <v>23.72</v>
      </c>
      <c r="P6" s="43">
        <v>24.34</v>
      </c>
      <c r="Q6" s="43">
        <v>25.083300000000001</v>
      </c>
      <c r="R6" s="43">
        <v>26.056699999999999</v>
      </c>
      <c r="S6" s="43">
        <v>27.083300000000001</v>
      </c>
      <c r="T6" s="43">
        <v>28.033300000000001</v>
      </c>
      <c r="U6" s="43">
        <v>28.933299999999999</v>
      </c>
      <c r="V6" s="43">
        <v>29.813300000000002</v>
      </c>
      <c r="W6" s="43">
        <v>30.6067</v>
      </c>
      <c r="X6" s="43">
        <v>31.316700000000001</v>
      </c>
      <c r="Y6" s="43">
        <v>31.98</v>
      </c>
      <c r="Z6" s="43">
        <v>32.619999999999997</v>
      </c>
      <c r="AA6" s="43">
        <v>33.313299999999998</v>
      </c>
      <c r="AB6" s="43">
        <v>34.083300000000001</v>
      </c>
      <c r="AC6" s="43">
        <v>34.793300000000002</v>
      </c>
      <c r="AD6" s="43">
        <v>35.533299999999997</v>
      </c>
      <c r="AE6" s="43">
        <v>36.286700000000003</v>
      </c>
      <c r="AF6" s="43">
        <v>36.956699999999998</v>
      </c>
      <c r="AG6" s="43">
        <v>37.603299999999997</v>
      </c>
      <c r="AH6" s="43">
        <v>38.176699999999997</v>
      </c>
      <c r="AI6" s="43">
        <v>38.770000000000003</v>
      </c>
      <c r="AJ6" s="43">
        <v>39.286700000000003</v>
      </c>
      <c r="AK6" s="43">
        <v>39.796700000000001</v>
      </c>
      <c r="AL6" s="43">
        <v>40.1633</v>
      </c>
      <c r="AM6" s="43">
        <v>40.1633</v>
      </c>
      <c r="AN6" s="43">
        <v>40.1633</v>
      </c>
      <c r="AO6" s="43">
        <v>40.1633</v>
      </c>
      <c r="AP6" s="43">
        <v>40.1633</v>
      </c>
    </row>
    <row r="7" spans="2:42">
      <c r="B7" s="83" t="s">
        <v>22</v>
      </c>
      <c r="C7" s="30" t="s">
        <v>144</v>
      </c>
      <c r="D7" s="43">
        <v>15.24</v>
      </c>
      <c r="E7" s="43">
        <v>15.24</v>
      </c>
      <c r="F7" s="43">
        <v>15.24</v>
      </c>
      <c r="G7" s="43">
        <v>15.24</v>
      </c>
      <c r="H7" s="43">
        <v>15.24</v>
      </c>
      <c r="I7" s="43">
        <v>15.523300000000001</v>
      </c>
      <c r="J7" s="43">
        <v>15.81</v>
      </c>
      <c r="K7" s="43">
        <v>16.193300000000001</v>
      </c>
      <c r="L7" s="43">
        <v>16.593299999999999</v>
      </c>
      <c r="M7" s="43">
        <v>17.02</v>
      </c>
      <c r="N7" s="43">
        <v>17.6267</v>
      </c>
      <c r="O7" s="43">
        <v>18.1633</v>
      </c>
      <c r="P7" s="43">
        <v>18.596699999999998</v>
      </c>
      <c r="Q7" s="43">
        <v>19.37</v>
      </c>
      <c r="R7" s="43">
        <v>20.56</v>
      </c>
      <c r="S7" s="43">
        <v>21.763300000000001</v>
      </c>
      <c r="T7" s="43">
        <v>22.74</v>
      </c>
      <c r="U7" s="43">
        <v>23.506699999999999</v>
      </c>
      <c r="V7" s="43">
        <v>24.226700000000001</v>
      </c>
      <c r="W7" s="43">
        <v>24.89</v>
      </c>
      <c r="X7" s="43">
        <v>25.523299999999999</v>
      </c>
      <c r="Y7" s="43">
        <v>26.1</v>
      </c>
      <c r="Z7" s="43">
        <v>26.67</v>
      </c>
      <c r="AA7" s="43">
        <v>27.273299999999999</v>
      </c>
      <c r="AB7" s="43">
        <v>27.9467</v>
      </c>
      <c r="AC7" s="43">
        <v>28.596699999999998</v>
      </c>
      <c r="AD7" s="43">
        <v>29.3033</v>
      </c>
      <c r="AE7" s="43">
        <v>30.023299999999999</v>
      </c>
      <c r="AF7" s="43">
        <v>30.693300000000001</v>
      </c>
      <c r="AG7" s="43">
        <v>31.37</v>
      </c>
      <c r="AH7" s="43">
        <v>31.973299999999998</v>
      </c>
      <c r="AI7" s="43">
        <v>32.603299999999997</v>
      </c>
      <c r="AJ7" s="43">
        <v>33.176699999999997</v>
      </c>
      <c r="AK7" s="43">
        <v>33.75</v>
      </c>
      <c r="AL7" s="43">
        <v>34.1967</v>
      </c>
      <c r="AM7" s="43">
        <v>34.1967</v>
      </c>
      <c r="AN7" s="43">
        <v>34.1967</v>
      </c>
      <c r="AO7" s="43">
        <v>34.1967</v>
      </c>
      <c r="AP7" s="43">
        <v>34.1967</v>
      </c>
    </row>
    <row r="9" spans="2:42">
      <c r="B9" s="30" t="s">
        <v>1</v>
      </c>
      <c r="D9" s="30" t="s">
        <v>38</v>
      </c>
      <c r="E9" s="30" t="s">
        <v>39</v>
      </c>
      <c r="F9" s="30" t="s">
        <v>40</v>
      </c>
      <c r="G9" s="30" t="s">
        <v>41</v>
      </c>
      <c r="H9" s="30" t="s">
        <v>42</v>
      </c>
      <c r="I9" s="30" t="s">
        <v>43</v>
      </c>
      <c r="J9" s="30" t="s">
        <v>44</v>
      </c>
      <c r="K9" s="30" t="s">
        <v>45</v>
      </c>
      <c r="L9" s="30" t="s">
        <v>46</v>
      </c>
      <c r="M9" s="30" t="s">
        <v>47</v>
      </c>
      <c r="N9" s="30" t="s">
        <v>48</v>
      </c>
      <c r="O9" s="30" t="s">
        <v>49</v>
      </c>
      <c r="P9" s="30" t="s">
        <v>50</v>
      </c>
      <c r="Q9" s="30" t="s">
        <v>51</v>
      </c>
      <c r="R9" s="30" t="s">
        <v>52</v>
      </c>
      <c r="S9" s="30" t="s">
        <v>53</v>
      </c>
      <c r="T9" s="30" t="s">
        <v>54</v>
      </c>
      <c r="U9" s="30" t="s">
        <v>55</v>
      </c>
      <c r="V9" s="30" t="s">
        <v>56</v>
      </c>
      <c r="W9" s="30" t="s">
        <v>57</v>
      </c>
      <c r="X9" s="30" t="s">
        <v>58</v>
      </c>
      <c r="Y9" s="30" t="s">
        <v>59</v>
      </c>
      <c r="Z9" s="30" t="s">
        <v>60</v>
      </c>
      <c r="AA9" s="30" t="s">
        <v>61</v>
      </c>
      <c r="AB9" s="30" t="s">
        <v>62</v>
      </c>
      <c r="AC9" s="30" t="s">
        <v>63</v>
      </c>
      <c r="AD9" s="30" t="s">
        <v>64</v>
      </c>
      <c r="AE9" s="30" t="s">
        <v>65</v>
      </c>
      <c r="AF9" s="30" t="s">
        <v>66</v>
      </c>
      <c r="AG9" s="30" t="s">
        <v>67</v>
      </c>
      <c r="AH9" s="30" t="s">
        <v>68</v>
      </c>
      <c r="AI9" s="30" t="s">
        <v>69</v>
      </c>
      <c r="AJ9" s="30" t="s">
        <v>70</v>
      </c>
      <c r="AK9" s="30" t="s">
        <v>71</v>
      </c>
      <c r="AL9" s="30" t="s">
        <v>72</v>
      </c>
      <c r="AM9" s="30" t="s">
        <v>73</v>
      </c>
      <c r="AN9" s="30" t="s">
        <v>74</v>
      </c>
      <c r="AO9" s="30" t="s">
        <v>75</v>
      </c>
      <c r="AP9" s="30" t="s">
        <v>76</v>
      </c>
    </row>
    <row r="10" spans="2:42">
      <c r="B10" s="83" t="s">
        <v>24</v>
      </c>
      <c r="C10" s="30" t="s">
        <v>84</v>
      </c>
      <c r="D10" s="43">
        <v>0.16</v>
      </c>
      <c r="E10" s="43">
        <v>0.16</v>
      </c>
      <c r="F10" s="43">
        <v>0.16</v>
      </c>
      <c r="G10" s="43">
        <v>0.16</v>
      </c>
      <c r="H10" s="43">
        <v>0.16</v>
      </c>
      <c r="I10" s="43">
        <v>0.17559</v>
      </c>
      <c r="J10" s="43">
        <v>0.17088</v>
      </c>
      <c r="K10" s="43">
        <v>0.19553000000000001</v>
      </c>
      <c r="L10" s="43">
        <v>0.19553000000000001</v>
      </c>
      <c r="M10" s="43">
        <v>0.21032000000000001</v>
      </c>
      <c r="N10" s="43">
        <v>0.23180000000000001</v>
      </c>
      <c r="O10" s="43">
        <v>0.23007</v>
      </c>
      <c r="P10" s="43">
        <v>0.25</v>
      </c>
      <c r="Q10" s="43">
        <v>0.26539000000000001</v>
      </c>
      <c r="R10" s="43">
        <v>0.28054000000000001</v>
      </c>
      <c r="S10" s="43">
        <v>0.28537000000000001</v>
      </c>
      <c r="T10" s="43">
        <v>0.28054000000000001</v>
      </c>
      <c r="U10" s="43">
        <v>0.30664999999999998</v>
      </c>
      <c r="V10" s="43">
        <v>0.31796000000000002</v>
      </c>
      <c r="W10" s="43">
        <v>0.32332</v>
      </c>
      <c r="X10" s="43">
        <v>0.32868000000000003</v>
      </c>
      <c r="Y10" s="43">
        <v>0.33406999999999998</v>
      </c>
      <c r="Z10" s="43">
        <v>0.33857999999999999</v>
      </c>
      <c r="AA10" s="43">
        <v>0.34932999999999997</v>
      </c>
      <c r="AB10" s="43">
        <v>0.35679</v>
      </c>
      <c r="AC10" s="43">
        <v>0.36474000000000001</v>
      </c>
      <c r="AD10" s="43">
        <v>0.36226000000000003</v>
      </c>
      <c r="AE10" s="43">
        <v>0.36610999999999999</v>
      </c>
      <c r="AF10" s="43">
        <v>0.36679</v>
      </c>
      <c r="AG10" s="43">
        <v>0.35232999999999998</v>
      </c>
      <c r="AH10" s="43">
        <v>0.35726000000000002</v>
      </c>
      <c r="AI10" s="43">
        <v>0.34394999999999998</v>
      </c>
      <c r="AJ10" s="43">
        <v>0.34789999999999999</v>
      </c>
      <c r="AK10" s="43">
        <v>0.33151000000000003</v>
      </c>
      <c r="AL10" s="43">
        <v>0.32969999999999999</v>
      </c>
      <c r="AM10" s="43">
        <v>0.32969999999999999</v>
      </c>
      <c r="AN10" s="43">
        <v>0.32969999999999999</v>
      </c>
      <c r="AO10" s="43">
        <v>0.32969999999999999</v>
      </c>
      <c r="AP10" s="43">
        <v>0.32969999999999999</v>
      </c>
    </row>
    <row r="11" spans="2:42">
      <c r="B11" s="83" t="s">
        <v>23</v>
      </c>
      <c r="C11" s="30" t="s">
        <v>84</v>
      </c>
      <c r="D11" s="43">
        <v>0.15373000000000001</v>
      </c>
      <c r="E11" s="43">
        <v>0.15373000000000001</v>
      </c>
      <c r="F11" s="43">
        <v>0.15373000000000001</v>
      </c>
      <c r="G11" s="43">
        <v>0.15373000000000001</v>
      </c>
      <c r="H11" s="43">
        <v>0.15373000000000001</v>
      </c>
      <c r="I11" s="43">
        <v>0.17349000000000001</v>
      </c>
      <c r="J11" s="43">
        <v>0.19925000000000001</v>
      </c>
      <c r="K11" s="43">
        <v>0.21939</v>
      </c>
      <c r="L11" s="43">
        <v>0.22539000000000001</v>
      </c>
      <c r="M11" s="43">
        <v>0.23430999999999999</v>
      </c>
      <c r="N11" s="43">
        <v>0.24268999999999999</v>
      </c>
      <c r="O11" s="43">
        <v>0.25158999999999998</v>
      </c>
      <c r="P11" s="43">
        <v>0.25158999999999998</v>
      </c>
      <c r="Q11" s="43">
        <v>0.28112999999999999</v>
      </c>
      <c r="R11" s="43">
        <v>0.28449000000000002</v>
      </c>
      <c r="S11" s="43">
        <v>0.29143000000000002</v>
      </c>
      <c r="T11" s="43">
        <v>0.29297000000000001</v>
      </c>
      <c r="U11" s="43">
        <v>0.30436000000000002</v>
      </c>
      <c r="V11" s="43">
        <v>0.31181999999999999</v>
      </c>
      <c r="W11" s="43">
        <v>0.29871999999999999</v>
      </c>
      <c r="X11" s="43">
        <v>0.30104999999999998</v>
      </c>
      <c r="Y11" s="43">
        <v>0.30512</v>
      </c>
      <c r="Z11" s="43">
        <v>0.31764999999999999</v>
      </c>
      <c r="AA11" s="43">
        <v>0.30237999999999998</v>
      </c>
      <c r="AB11" s="43">
        <v>0.30237999999999998</v>
      </c>
      <c r="AC11" s="43">
        <v>0.28988999999999998</v>
      </c>
      <c r="AD11" s="43">
        <v>0.28023999999999999</v>
      </c>
      <c r="AE11" s="43">
        <v>0.26763999999999999</v>
      </c>
      <c r="AF11" s="43">
        <v>0.26501999999999998</v>
      </c>
      <c r="AG11" s="43">
        <v>0.24947</v>
      </c>
      <c r="AH11" s="43">
        <v>0.25146000000000002</v>
      </c>
      <c r="AI11" s="43">
        <v>0.21656</v>
      </c>
      <c r="AJ11" s="43">
        <v>0.23288</v>
      </c>
      <c r="AK11" s="43">
        <v>0.24826000000000001</v>
      </c>
      <c r="AL11" s="43">
        <v>0.26312000000000002</v>
      </c>
      <c r="AM11" s="43">
        <v>0.26312000000000002</v>
      </c>
      <c r="AN11" s="43">
        <v>0.26312000000000002</v>
      </c>
      <c r="AO11" s="43">
        <v>0.26312000000000002</v>
      </c>
      <c r="AP11" s="43">
        <v>0.26312000000000002</v>
      </c>
    </row>
    <row r="12" spans="2:42">
      <c r="B12" s="83" t="s">
        <v>22</v>
      </c>
      <c r="C12" s="30" t="s">
        <v>84</v>
      </c>
      <c r="D12" s="43">
        <v>0.15132999999999999</v>
      </c>
      <c r="E12" s="43">
        <v>0.15132999999999999</v>
      </c>
      <c r="F12" s="43">
        <v>0.15132999999999999</v>
      </c>
      <c r="G12" s="43">
        <v>0.15132999999999999</v>
      </c>
      <c r="H12" s="43">
        <v>0.15132999999999999</v>
      </c>
      <c r="I12" s="43">
        <v>0.14571999999999999</v>
      </c>
      <c r="J12" s="43">
        <v>0.14000000000000001</v>
      </c>
      <c r="K12" s="43">
        <v>0.14011999999999999</v>
      </c>
      <c r="L12" s="43">
        <v>0.14978</v>
      </c>
      <c r="M12" s="43">
        <v>0.14177000000000001</v>
      </c>
      <c r="N12" s="43">
        <v>0.14571999999999999</v>
      </c>
      <c r="O12" s="43">
        <v>0.14294999999999999</v>
      </c>
      <c r="P12" s="43">
        <v>0.14363999999999999</v>
      </c>
      <c r="Q12" s="43">
        <v>0.14421999999999999</v>
      </c>
      <c r="R12" s="43">
        <v>0.16092999999999999</v>
      </c>
      <c r="S12" s="43">
        <v>0.16289000000000001</v>
      </c>
      <c r="T12" s="43">
        <v>0.15620000000000001</v>
      </c>
      <c r="U12" s="43">
        <v>0.15043999999999999</v>
      </c>
      <c r="V12" s="43">
        <v>0.14154</v>
      </c>
      <c r="W12" s="43">
        <v>0.14000000000000001</v>
      </c>
      <c r="X12" s="43">
        <v>0.13050999999999999</v>
      </c>
      <c r="Y12" s="43">
        <v>0.1249</v>
      </c>
      <c r="Z12" s="43">
        <v>0.12767000000000001</v>
      </c>
      <c r="AA12" s="43">
        <v>0.10693</v>
      </c>
      <c r="AB12" s="43">
        <v>0.10599</v>
      </c>
      <c r="AC12" s="43">
        <v>0.10599</v>
      </c>
      <c r="AD12" s="43">
        <v>9.5039999999999999E-2</v>
      </c>
      <c r="AE12" s="43">
        <v>9.6089999999999995E-2</v>
      </c>
      <c r="AF12" s="43">
        <v>7.6380000000000003E-2</v>
      </c>
      <c r="AG12" s="43">
        <v>7.9369999999999996E-2</v>
      </c>
      <c r="AH12" s="43">
        <v>5.8590000000000003E-2</v>
      </c>
      <c r="AI12" s="43">
        <v>6.658E-2</v>
      </c>
      <c r="AJ12" s="43">
        <v>4.7260000000000003E-2</v>
      </c>
      <c r="AK12" s="43">
        <v>5.2920000000000002E-2</v>
      </c>
      <c r="AL12" s="43">
        <v>7.0239999999999997E-2</v>
      </c>
      <c r="AM12" s="43">
        <v>7.0239999999999997E-2</v>
      </c>
      <c r="AN12" s="43">
        <v>7.0239999999999997E-2</v>
      </c>
      <c r="AO12" s="43">
        <v>7.0239999999999997E-2</v>
      </c>
      <c r="AP12" s="43">
        <v>7.0239999999999997E-2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E4D89-3EA0-BB45-B413-87BD0A37D6DF}">
  <sheetPr>
    <tabColor theme="9" tint="-0.249977111117893"/>
  </sheetPr>
  <dimension ref="B3:G30"/>
  <sheetViews>
    <sheetView workbookViewId="0">
      <selection activeCell="I27" sqref="I27"/>
    </sheetView>
  </sheetViews>
  <sheetFormatPr baseColWidth="10" defaultRowHeight="16"/>
  <cols>
    <col min="1" max="2" width="10.83203125" style="30"/>
    <col min="3" max="3" width="16.5" style="30" customWidth="1"/>
    <col min="4" max="16384" width="10.83203125" style="30"/>
  </cols>
  <sheetData>
    <row r="3" spans="2:4" ht="19">
      <c r="B3" s="84" t="s">
        <v>80</v>
      </c>
      <c r="C3" s="84" t="s">
        <v>227</v>
      </c>
      <c r="D3" s="84" t="s">
        <v>226</v>
      </c>
    </row>
    <row r="4" spans="2:4">
      <c r="B4" s="90" t="s">
        <v>24</v>
      </c>
      <c r="C4" s="86">
        <v>1</v>
      </c>
      <c r="D4" s="85">
        <v>14.7</v>
      </c>
    </row>
    <row r="5" spans="2:4">
      <c r="B5" s="89"/>
      <c r="C5" s="86"/>
      <c r="D5" s="85">
        <v>14.9</v>
      </c>
    </row>
    <row r="6" spans="2:4">
      <c r="B6" s="89"/>
      <c r="C6" s="86"/>
      <c r="D6" s="85">
        <v>15</v>
      </c>
    </row>
    <row r="7" spans="2:4">
      <c r="B7" s="89"/>
      <c r="C7" s="86">
        <v>2</v>
      </c>
      <c r="D7" s="85">
        <v>9</v>
      </c>
    </row>
    <row r="8" spans="2:4">
      <c r="B8" s="89"/>
      <c r="C8" s="86"/>
      <c r="D8" s="85">
        <v>8.9</v>
      </c>
    </row>
    <row r="9" spans="2:4">
      <c r="B9" s="89"/>
      <c r="C9" s="86"/>
      <c r="D9" s="85">
        <v>9</v>
      </c>
    </row>
    <row r="10" spans="2:4">
      <c r="B10" s="89"/>
      <c r="C10" s="86">
        <v>3</v>
      </c>
      <c r="D10" s="85">
        <v>3.6</v>
      </c>
    </row>
    <row r="11" spans="2:4">
      <c r="B11" s="89"/>
      <c r="C11" s="86"/>
      <c r="D11" s="85">
        <v>3.5</v>
      </c>
    </row>
    <row r="12" spans="2:4">
      <c r="B12" s="87"/>
      <c r="C12" s="86"/>
      <c r="D12" s="85">
        <v>3.5</v>
      </c>
    </row>
    <row r="13" spans="2:4">
      <c r="B13" s="90" t="s">
        <v>23</v>
      </c>
      <c r="C13" s="86">
        <v>1</v>
      </c>
      <c r="D13" s="85">
        <v>19.5</v>
      </c>
    </row>
    <row r="14" spans="2:4">
      <c r="B14" s="89"/>
      <c r="C14" s="86"/>
      <c r="D14" s="85">
        <v>19.5</v>
      </c>
    </row>
    <row r="15" spans="2:4">
      <c r="B15" s="89"/>
      <c r="C15" s="86"/>
      <c r="D15" s="85">
        <v>19.399999999999999</v>
      </c>
    </row>
    <row r="16" spans="2:4">
      <c r="B16" s="89"/>
      <c r="C16" s="86">
        <v>2</v>
      </c>
      <c r="D16" s="85">
        <v>9</v>
      </c>
    </row>
    <row r="17" spans="2:7">
      <c r="B17" s="89"/>
      <c r="C17" s="86"/>
      <c r="D17" s="85">
        <v>9.5</v>
      </c>
    </row>
    <row r="18" spans="2:7">
      <c r="B18" s="89"/>
      <c r="C18" s="86"/>
      <c r="D18" s="85">
        <v>9.5</v>
      </c>
    </row>
    <row r="19" spans="2:7">
      <c r="B19" s="89"/>
      <c r="C19" s="86">
        <v>3</v>
      </c>
      <c r="D19" s="85">
        <v>3.1</v>
      </c>
    </row>
    <row r="20" spans="2:7">
      <c r="B20" s="89"/>
      <c r="C20" s="86"/>
      <c r="D20" s="85">
        <v>3.2</v>
      </c>
    </row>
    <row r="21" spans="2:7">
      <c r="B21" s="87"/>
      <c r="C21" s="86"/>
      <c r="D21" s="85">
        <v>3.1</v>
      </c>
    </row>
    <row r="22" spans="2:7">
      <c r="B22" s="90" t="s">
        <v>22</v>
      </c>
      <c r="C22" s="86">
        <v>1</v>
      </c>
      <c r="D22" s="85">
        <v>18.100000000000001</v>
      </c>
      <c r="F22" s="43"/>
      <c r="G22" s="88"/>
    </row>
    <row r="23" spans="2:7">
      <c r="B23" s="89"/>
      <c r="C23" s="86"/>
      <c r="D23" s="85">
        <v>18.399999999999999</v>
      </c>
    </row>
    <row r="24" spans="2:7">
      <c r="B24" s="89"/>
      <c r="C24" s="86"/>
      <c r="D24" s="85">
        <v>18.5</v>
      </c>
    </row>
    <row r="25" spans="2:7">
      <c r="B25" s="89"/>
      <c r="C25" s="86">
        <v>2</v>
      </c>
      <c r="D25" s="85">
        <v>11.1</v>
      </c>
    </row>
    <row r="26" spans="2:7">
      <c r="B26" s="89"/>
      <c r="C26" s="86"/>
      <c r="D26" s="85">
        <v>10.7</v>
      </c>
      <c r="F26" s="43"/>
    </row>
    <row r="27" spans="2:7">
      <c r="B27" s="89"/>
      <c r="C27" s="86"/>
      <c r="D27" s="85">
        <v>10.9</v>
      </c>
    </row>
    <row r="28" spans="2:7">
      <c r="B28" s="89"/>
      <c r="C28" s="86">
        <v>3</v>
      </c>
      <c r="D28" s="85">
        <v>4.4000000000000004</v>
      </c>
    </row>
    <row r="29" spans="2:7">
      <c r="B29" s="89"/>
      <c r="C29" s="86"/>
      <c r="D29" s="85">
        <v>4.0999999999999996</v>
      </c>
      <c r="F29" s="43"/>
      <c r="G29" s="88"/>
    </row>
    <row r="30" spans="2:7">
      <c r="B30" s="87"/>
      <c r="C30" s="86"/>
      <c r="D30" s="85">
        <v>4.2</v>
      </c>
    </row>
  </sheetData>
  <mergeCells count="12">
    <mergeCell ref="C16:C18"/>
    <mergeCell ref="C19:C21"/>
    <mergeCell ref="C22:C24"/>
    <mergeCell ref="C25:C27"/>
    <mergeCell ref="C28:C30"/>
    <mergeCell ref="B4:B12"/>
    <mergeCell ref="B13:B21"/>
    <mergeCell ref="B22:B30"/>
    <mergeCell ref="C4:C6"/>
    <mergeCell ref="C7:C9"/>
    <mergeCell ref="C10:C12"/>
    <mergeCell ref="C13:C1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16394-CACF-414B-B98A-A5A1BD685592}">
  <sheetPr>
    <tabColor theme="9" tint="0.59999389629810485"/>
  </sheetPr>
  <dimension ref="B4:H25"/>
  <sheetViews>
    <sheetView tabSelected="1" workbookViewId="0">
      <selection activeCell="H22" sqref="H22"/>
    </sheetView>
  </sheetViews>
  <sheetFormatPr baseColWidth="10" defaultRowHeight="16"/>
  <cols>
    <col min="1" max="1" width="10.83203125" style="30"/>
    <col min="2" max="2" width="19.33203125" style="30" customWidth="1"/>
    <col min="3" max="3" width="15.33203125" style="30" customWidth="1"/>
    <col min="4" max="4" width="16.1640625" style="30" customWidth="1"/>
    <col min="5" max="5" width="15.83203125" style="30" customWidth="1"/>
    <col min="6" max="16384" width="10.83203125" style="30"/>
  </cols>
  <sheetData>
    <row r="4" spans="2:6" ht="20">
      <c r="B4" s="104" t="s">
        <v>227</v>
      </c>
      <c r="C4" s="107" t="s">
        <v>302</v>
      </c>
      <c r="D4" s="106"/>
      <c r="E4" s="105"/>
      <c r="F4" s="104" t="s">
        <v>88</v>
      </c>
    </row>
    <row r="5" spans="2:6" ht="18">
      <c r="B5" s="103"/>
      <c r="C5" s="102" t="s">
        <v>24</v>
      </c>
      <c r="D5" s="102" t="s">
        <v>23</v>
      </c>
      <c r="E5" s="102" t="s">
        <v>22</v>
      </c>
      <c r="F5" s="103"/>
    </row>
    <row r="6" spans="2:6" ht="20" customHeight="1">
      <c r="B6" s="102">
        <v>1</v>
      </c>
      <c r="C6" s="102" t="s">
        <v>301</v>
      </c>
      <c r="D6" s="102" t="s">
        <v>300</v>
      </c>
      <c r="E6" s="102" t="s">
        <v>299</v>
      </c>
      <c r="F6" s="102" t="s">
        <v>96</v>
      </c>
    </row>
    <row r="7" spans="2:6" ht="20">
      <c r="B7" s="102">
        <v>2</v>
      </c>
      <c r="C7" s="102" t="s">
        <v>298</v>
      </c>
      <c r="D7" s="102" t="s">
        <v>297</v>
      </c>
      <c r="E7" s="102" t="s">
        <v>296</v>
      </c>
      <c r="F7" s="102" t="s">
        <v>96</v>
      </c>
    </row>
    <row r="8" spans="2:6" ht="20">
      <c r="B8" s="102">
        <v>3</v>
      </c>
      <c r="C8" s="102" t="s">
        <v>295</v>
      </c>
      <c r="D8" s="102" t="s">
        <v>294</v>
      </c>
      <c r="E8" s="102" t="s">
        <v>293</v>
      </c>
      <c r="F8" s="102" t="s">
        <v>96</v>
      </c>
    </row>
    <row r="9" spans="2:6" ht="18">
      <c r="B9" s="102" t="s">
        <v>88</v>
      </c>
      <c r="C9" s="102" t="s">
        <v>96</v>
      </c>
      <c r="D9" s="102" t="s">
        <v>96</v>
      </c>
      <c r="E9" s="102" t="s">
        <v>96</v>
      </c>
      <c r="F9" s="102"/>
    </row>
    <row r="10" spans="2:6">
      <c r="B10" s="81" t="s">
        <v>145</v>
      </c>
    </row>
    <row r="11" spans="2:6">
      <c r="B11" s="101" t="s">
        <v>292</v>
      </c>
    </row>
    <row r="12" spans="2:6">
      <c r="B12" s="101" t="s">
        <v>291</v>
      </c>
    </row>
    <row r="14" spans="2:6">
      <c r="B14" s="30" t="s">
        <v>290</v>
      </c>
    </row>
    <row r="15" spans="2:6">
      <c r="B15" s="30" t="s">
        <v>80</v>
      </c>
      <c r="C15" s="30" t="s">
        <v>227</v>
      </c>
      <c r="D15" s="88" t="s">
        <v>144</v>
      </c>
      <c r="E15" s="88" t="s">
        <v>84</v>
      </c>
    </row>
    <row r="16" spans="2:6" ht="19">
      <c r="B16" s="30" t="s">
        <v>24</v>
      </c>
      <c r="C16" s="32" t="s">
        <v>289</v>
      </c>
      <c r="D16" s="88">
        <v>14.8667</v>
      </c>
      <c r="E16" s="88">
        <v>0.15275</v>
      </c>
    </row>
    <row r="17" spans="2:8" ht="19">
      <c r="C17" s="32" t="s">
        <v>288</v>
      </c>
      <c r="D17" s="88">
        <v>8.9666999999999994</v>
      </c>
      <c r="E17" s="88">
        <v>5.774E-2</v>
      </c>
    </row>
    <row r="18" spans="2:8" ht="19">
      <c r="C18" s="32" t="s">
        <v>287</v>
      </c>
      <c r="D18" s="88">
        <v>3.5333000000000001</v>
      </c>
      <c r="E18" s="88">
        <v>5.774E-2</v>
      </c>
    </row>
    <row r="19" spans="2:8">
      <c r="B19" s="30" t="s">
        <v>23</v>
      </c>
      <c r="C19" s="30">
        <v>1</v>
      </c>
      <c r="D19" s="88">
        <v>19.466699999999999</v>
      </c>
      <c r="E19" s="88">
        <v>5.774E-2</v>
      </c>
    </row>
    <row r="20" spans="2:8">
      <c r="C20" s="30">
        <v>2</v>
      </c>
      <c r="D20" s="88">
        <v>9.3332999999999995</v>
      </c>
      <c r="E20" s="88">
        <v>0.28867999999999999</v>
      </c>
    </row>
    <row r="21" spans="2:8">
      <c r="C21" s="30">
        <v>3</v>
      </c>
      <c r="D21" s="88">
        <v>3.1333000000000002</v>
      </c>
      <c r="E21" s="88">
        <v>5.774E-2</v>
      </c>
    </row>
    <row r="22" spans="2:8">
      <c r="B22" s="30" t="s">
        <v>22</v>
      </c>
      <c r="C22" s="30">
        <v>1</v>
      </c>
      <c r="D22" s="88">
        <v>18.3</v>
      </c>
      <c r="E22" s="88">
        <v>0.2</v>
      </c>
      <c r="H22" s="30" t="s">
        <v>145</v>
      </c>
    </row>
    <row r="23" spans="2:8">
      <c r="C23" s="30">
        <v>2</v>
      </c>
      <c r="D23" s="88">
        <v>10.9</v>
      </c>
      <c r="E23" s="88">
        <v>0.2</v>
      </c>
      <c r="H23" s="101" t="s">
        <v>286</v>
      </c>
    </row>
    <row r="24" spans="2:8">
      <c r="C24" s="30">
        <v>3</v>
      </c>
      <c r="D24" s="88">
        <v>4.2</v>
      </c>
      <c r="E24" s="88">
        <v>0.2</v>
      </c>
      <c r="H24" s="101" t="s">
        <v>285</v>
      </c>
    </row>
    <row r="25" spans="2:8">
      <c r="D25" s="88"/>
      <c r="E25" s="88"/>
    </row>
  </sheetData>
  <mergeCells count="3">
    <mergeCell ref="F4:F5"/>
    <mergeCell ref="C4:E4"/>
    <mergeCell ref="B4:B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D0415-AB39-354E-9B8D-C1A735DBE481}">
  <sheetPr>
    <tabColor theme="7" tint="0.39997558519241921"/>
  </sheetPr>
  <dimension ref="B3:L41"/>
  <sheetViews>
    <sheetView topLeftCell="A5" workbookViewId="0">
      <selection activeCell="C72" sqref="C72"/>
    </sheetView>
  </sheetViews>
  <sheetFormatPr baseColWidth="10" defaultRowHeight="16"/>
  <cols>
    <col min="1" max="1" width="10.83203125" style="30"/>
    <col min="2" max="2" width="28.1640625" style="30" customWidth="1"/>
    <col min="3" max="3" width="15.1640625" style="30" customWidth="1"/>
    <col min="4" max="4" width="16.83203125" style="30" customWidth="1"/>
    <col min="5" max="5" width="15.33203125" style="30" customWidth="1"/>
    <col min="6" max="6" width="16.83203125" style="30" customWidth="1"/>
    <col min="7" max="8" width="10.83203125" style="30"/>
    <col min="9" max="9" width="27.33203125" style="30" customWidth="1"/>
    <col min="10" max="10" width="10.83203125" style="30"/>
    <col min="11" max="11" width="15.1640625" style="30" customWidth="1"/>
    <col min="12" max="12" width="20.33203125" style="30" customWidth="1"/>
    <col min="13" max="16384" width="10.83203125" style="30"/>
  </cols>
  <sheetData>
    <row r="3" spans="2:12">
      <c r="B3" s="32" t="s">
        <v>1</v>
      </c>
      <c r="D3" s="30" t="s">
        <v>5</v>
      </c>
      <c r="E3" s="30" t="s">
        <v>10</v>
      </c>
      <c r="F3" s="30" t="s">
        <v>14</v>
      </c>
      <c r="I3" s="32" t="s">
        <v>80</v>
      </c>
      <c r="J3" s="30" t="s">
        <v>81</v>
      </c>
      <c r="K3" s="30" t="s">
        <v>82</v>
      </c>
      <c r="L3" s="30" t="s">
        <v>14</v>
      </c>
    </row>
    <row r="4" spans="2:12">
      <c r="B4" s="44" t="s">
        <v>83</v>
      </c>
      <c r="C4" s="30" t="s">
        <v>84</v>
      </c>
      <c r="D4" s="43">
        <v>0.18731</v>
      </c>
      <c r="E4" s="43">
        <v>4.6870000000000002E-2</v>
      </c>
      <c r="F4" s="43">
        <v>0.40231</v>
      </c>
      <c r="I4" s="44" t="s">
        <v>83</v>
      </c>
      <c r="J4" s="43">
        <v>1.5185</v>
      </c>
      <c r="K4" s="43">
        <v>1.03</v>
      </c>
      <c r="L4" s="43">
        <v>1.9774</v>
      </c>
    </row>
    <row r="5" spans="2:12">
      <c r="B5" s="44" t="s">
        <v>23</v>
      </c>
      <c r="C5" s="30" t="s">
        <v>84</v>
      </c>
      <c r="D5" s="43">
        <v>0.11723</v>
      </c>
      <c r="E5" s="43">
        <v>9.3509999999999996E-2</v>
      </c>
      <c r="F5" s="43">
        <v>0.19170000000000001</v>
      </c>
      <c r="I5" s="44" t="s">
        <v>85</v>
      </c>
      <c r="J5" s="43">
        <v>1.3156000000000001</v>
      </c>
      <c r="K5" s="43">
        <v>0.42470000000000002</v>
      </c>
      <c r="L5" s="43">
        <v>3.1680999999999999</v>
      </c>
    </row>
    <row r="6" spans="2:12">
      <c r="B6" s="44" t="s">
        <v>22</v>
      </c>
      <c r="C6" s="30" t="s">
        <v>84</v>
      </c>
      <c r="D6" s="43">
        <v>8.1699999999999995E-2</v>
      </c>
      <c r="E6" s="43">
        <v>0.13295000000000001</v>
      </c>
      <c r="F6" s="43">
        <v>0.19114</v>
      </c>
      <c r="I6" s="44" t="s">
        <v>86</v>
      </c>
      <c r="J6" s="43">
        <v>0.90790000000000004</v>
      </c>
      <c r="K6" s="43">
        <v>0.80100000000000005</v>
      </c>
      <c r="L6" s="43">
        <v>3.1514000000000002</v>
      </c>
    </row>
    <row r="7" spans="2:12">
      <c r="D7" s="42"/>
      <c r="E7" s="42"/>
      <c r="F7" s="42"/>
    </row>
    <row r="8" spans="2:12" ht="20">
      <c r="B8" s="38" t="s">
        <v>87</v>
      </c>
      <c r="C8" s="41" t="s">
        <v>80</v>
      </c>
      <c r="D8" s="40"/>
      <c r="E8" s="39"/>
      <c r="F8" s="38" t="s">
        <v>88</v>
      </c>
    </row>
    <row r="9" spans="2:12" ht="20">
      <c r="B9" s="36"/>
      <c r="C9" s="37" t="s">
        <v>24</v>
      </c>
      <c r="D9" s="37" t="s">
        <v>23</v>
      </c>
      <c r="E9" s="37" t="s">
        <v>22</v>
      </c>
      <c r="F9" s="36"/>
    </row>
    <row r="10" spans="2:12" ht="24">
      <c r="B10" s="35" t="s">
        <v>81</v>
      </c>
      <c r="C10" s="35" t="s">
        <v>89</v>
      </c>
      <c r="D10" s="35" t="s">
        <v>90</v>
      </c>
      <c r="E10" s="35" t="s">
        <v>91</v>
      </c>
      <c r="F10" s="34" t="s">
        <v>92</v>
      </c>
    </row>
    <row r="11" spans="2:12" ht="24">
      <c r="B11" s="35" t="s">
        <v>82</v>
      </c>
      <c r="C11" s="35" t="s">
        <v>93</v>
      </c>
      <c r="D11" s="35" t="s">
        <v>94</v>
      </c>
      <c r="E11" s="35" t="s">
        <v>95</v>
      </c>
      <c r="F11" s="34" t="s">
        <v>96</v>
      </c>
    </row>
    <row r="12" spans="2:12" ht="24">
      <c r="B12" s="35" t="s">
        <v>14</v>
      </c>
      <c r="C12" s="35" t="s">
        <v>97</v>
      </c>
      <c r="D12" s="35" t="s">
        <v>98</v>
      </c>
      <c r="E12" s="35" t="s">
        <v>99</v>
      </c>
      <c r="F12" s="34" t="s">
        <v>92</v>
      </c>
    </row>
    <row r="13" spans="2:12">
      <c r="B13" s="30" t="s">
        <v>100</v>
      </c>
      <c r="C13" s="33"/>
      <c r="D13" s="33"/>
      <c r="E13" s="33"/>
      <c r="F13" s="33"/>
    </row>
    <row r="14" spans="2:12">
      <c r="B14" s="30" t="s">
        <v>101</v>
      </c>
      <c r="C14" s="32"/>
      <c r="D14" s="32"/>
    </row>
    <row r="15" spans="2:12">
      <c r="B15" s="32"/>
      <c r="C15" s="32"/>
      <c r="D15" s="32"/>
    </row>
    <row r="40" spans="2:4">
      <c r="B40" s="30" t="s">
        <v>102</v>
      </c>
    </row>
    <row r="41" spans="2:4">
      <c r="B41" s="30" t="s">
        <v>101</v>
      </c>
      <c r="D41" s="31"/>
    </row>
  </sheetData>
  <mergeCells count="3">
    <mergeCell ref="B8:B9"/>
    <mergeCell ref="C8:E8"/>
    <mergeCell ref="F8:F9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D8263-FBE7-714D-B898-C15C76C0642E}">
  <sheetPr>
    <tabColor theme="7" tint="0.39997558519241921"/>
  </sheetPr>
  <dimension ref="A3:N49"/>
  <sheetViews>
    <sheetView topLeftCell="B1" workbookViewId="0">
      <selection activeCell="N49" sqref="N49"/>
    </sheetView>
  </sheetViews>
  <sheetFormatPr baseColWidth="10" defaultRowHeight="16"/>
  <cols>
    <col min="1" max="1" width="10.83203125" style="30"/>
    <col min="2" max="2" width="18.33203125" style="30" customWidth="1"/>
    <col min="3" max="3" width="14" style="30" customWidth="1"/>
    <col min="4" max="4" width="14.83203125" style="30" customWidth="1"/>
    <col min="5" max="6" width="15.1640625" style="30" customWidth="1"/>
    <col min="7" max="7" width="21" style="30" customWidth="1"/>
    <col min="8" max="8" width="19.6640625" style="30" customWidth="1"/>
    <col min="9" max="9" width="16.5" style="30" customWidth="1"/>
    <col min="10" max="11" width="10.83203125" style="30"/>
    <col min="12" max="12" width="17" style="30" customWidth="1"/>
    <col min="13" max="13" width="17.83203125" style="30" customWidth="1"/>
    <col min="14" max="14" width="15.33203125" style="30" customWidth="1"/>
    <col min="15" max="16384" width="10.83203125" style="30"/>
  </cols>
  <sheetData>
    <row r="3" spans="1:14">
      <c r="A3" s="93"/>
      <c r="B3" s="95" t="s">
        <v>264</v>
      </c>
      <c r="C3" s="95" t="s">
        <v>263</v>
      </c>
      <c r="D3" s="95" t="s">
        <v>144</v>
      </c>
      <c r="F3" s="93"/>
      <c r="G3" s="95" t="s">
        <v>262</v>
      </c>
      <c r="H3" s="95" t="s">
        <v>261</v>
      </c>
      <c r="I3" s="95" t="s">
        <v>144</v>
      </c>
      <c r="K3" s="91"/>
      <c r="L3" s="94" t="s">
        <v>260</v>
      </c>
      <c r="M3" s="94" t="s">
        <v>259</v>
      </c>
      <c r="N3" s="94" t="s">
        <v>144</v>
      </c>
    </row>
    <row r="4" spans="1:14">
      <c r="A4" s="93" t="s">
        <v>234</v>
      </c>
      <c r="B4" s="92">
        <v>7.4612499999999997</v>
      </c>
      <c r="C4" s="92">
        <v>34.529130000000002</v>
      </c>
      <c r="D4" s="93">
        <f>AVERAGE(B4:C4)</f>
        <v>20.995190000000001</v>
      </c>
      <c r="F4" s="93" t="s">
        <v>234</v>
      </c>
      <c r="G4" s="92">
        <v>10.15788</v>
      </c>
      <c r="H4" s="92">
        <v>10.82657</v>
      </c>
      <c r="I4" s="93">
        <f>AVERAGE(G4:H4)</f>
        <v>10.492225000000001</v>
      </c>
      <c r="K4" s="91" t="s">
        <v>234</v>
      </c>
      <c r="L4" s="92">
        <v>5.4502499999999996</v>
      </c>
      <c r="M4" s="92">
        <v>5.3971099999999996</v>
      </c>
      <c r="N4" s="91">
        <f>AVERAGE(L4:M4)</f>
        <v>5.4236799999999992</v>
      </c>
    </row>
    <row r="5" spans="1:14">
      <c r="A5" s="93" t="s">
        <v>233</v>
      </c>
      <c r="B5" s="92">
        <v>10.38955</v>
      </c>
      <c r="C5" s="92">
        <v>8.1602999999999994</v>
      </c>
      <c r="D5" s="93">
        <f>AVERAGE(B5:C5)</f>
        <v>9.2749249999999996</v>
      </c>
      <c r="F5" s="93" t="s">
        <v>233</v>
      </c>
      <c r="G5" s="92">
        <v>13.569459999999999</v>
      </c>
      <c r="H5" s="92">
        <v>11.144080000000001</v>
      </c>
      <c r="I5" s="93">
        <f>AVERAGE(G5:H5)</f>
        <v>12.356770000000001</v>
      </c>
      <c r="K5" s="91" t="s">
        <v>233</v>
      </c>
      <c r="L5" s="92">
        <v>69.934269999999998</v>
      </c>
      <c r="M5" s="92">
        <v>12.79649</v>
      </c>
      <c r="N5" s="91">
        <f>AVERAGE(L5:M5)</f>
        <v>41.365380000000002</v>
      </c>
    </row>
    <row r="6" spans="1:14">
      <c r="A6" s="93" t="s">
        <v>232</v>
      </c>
      <c r="B6" s="92">
        <v>44.345390000000002</v>
      </c>
      <c r="C6" s="92">
        <v>39.487220000000001</v>
      </c>
      <c r="D6" s="93">
        <f>AVERAGE(B6:C6)</f>
        <v>41.916305000000001</v>
      </c>
      <c r="F6" s="93" t="s">
        <v>232</v>
      </c>
      <c r="G6" s="93" t="s">
        <v>229</v>
      </c>
      <c r="H6" s="92">
        <v>11.800230000000001</v>
      </c>
      <c r="I6" s="93">
        <f>AVERAGE(G6:H6)</f>
        <v>11.800230000000001</v>
      </c>
      <c r="K6" s="91" t="s">
        <v>232</v>
      </c>
      <c r="L6" s="92">
        <v>631.66949</v>
      </c>
      <c r="M6" s="92">
        <v>335.03714000000002</v>
      </c>
      <c r="N6" s="91">
        <f>AVERAGE(L6:M6)</f>
        <v>483.35331500000001</v>
      </c>
    </row>
    <row r="7" spans="1:14">
      <c r="A7" s="93" t="s">
        <v>231</v>
      </c>
      <c r="B7" s="92">
        <v>143.04409999999999</v>
      </c>
      <c r="C7" s="92">
        <v>111.85464</v>
      </c>
      <c r="D7" s="93">
        <f>AVERAGE(B7:C7)</f>
        <v>127.44936999999999</v>
      </c>
      <c r="F7" s="93" t="s">
        <v>231</v>
      </c>
      <c r="G7" s="92">
        <v>178.26862</v>
      </c>
      <c r="H7" s="92">
        <v>153.5925</v>
      </c>
      <c r="I7" s="93">
        <f>AVERAGE(G7:H7)</f>
        <v>165.93056000000001</v>
      </c>
      <c r="K7" s="91" t="s">
        <v>231</v>
      </c>
      <c r="L7" s="92">
        <v>148.93552</v>
      </c>
      <c r="M7" s="92">
        <v>146.16240999999999</v>
      </c>
      <c r="N7" s="91">
        <f>AVERAGE(L7:M7)</f>
        <v>147.54896500000001</v>
      </c>
    </row>
    <row r="8" spans="1:14">
      <c r="A8" s="93" t="s">
        <v>230</v>
      </c>
      <c r="B8" s="92" t="s">
        <v>229</v>
      </c>
      <c r="C8" s="92" t="s">
        <v>229</v>
      </c>
      <c r="D8" s="93"/>
      <c r="F8" s="93" t="s">
        <v>230</v>
      </c>
      <c r="G8" s="93" t="s">
        <v>229</v>
      </c>
      <c r="H8" s="93" t="s">
        <v>229</v>
      </c>
      <c r="I8" s="93"/>
      <c r="K8" s="91" t="s">
        <v>230</v>
      </c>
      <c r="L8" s="92">
        <v>69.193370000000002</v>
      </c>
      <c r="M8" s="92">
        <v>7.9862599999999997</v>
      </c>
      <c r="N8" s="91">
        <f>AVERAGE(L8:M8)</f>
        <v>38.589815000000002</v>
      </c>
    </row>
    <row r="9" spans="1:14">
      <c r="A9" s="93" t="s">
        <v>228</v>
      </c>
      <c r="B9" s="92">
        <v>264.52933000000002</v>
      </c>
      <c r="C9" s="92">
        <v>213.54942</v>
      </c>
      <c r="D9" s="93">
        <f>AVERAGE(B9:C9)</f>
        <v>239.03937500000001</v>
      </c>
      <c r="F9" s="93" t="s">
        <v>228</v>
      </c>
      <c r="G9" s="92">
        <v>244.73304999999999</v>
      </c>
      <c r="H9" s="92">
        <v>368.92183999999997</v>
      </c>
      <c r="I9" s="93">
        <f>AVERAGE(G9:H9)</f>
        <v>306.82744500000001</v>
      </c>
      <c r="K9" s="91" t="s">
        <v>228</v>
      </c>
      <c r="L9" s="91" t="s">
        <v>229</v>
      </c>
      <c r="M9" s="92">
        <v>25.904399999999999</v>
      </c>
      <c r="N9" s="91">
        <f>AVERAGE(L9:M9)</f>
        <v>25.904399999999999</v>
      </c>
    </row>
    <row r="13" spans="1:14">
      <c r="A13" s="91"/>
      <c r="B13" s="94" t="s">
        <v>258</v>
      </c>
      <c r="C13" s="94" t="s">
        <v>257</v>
      </c>
      <c r="D13" s="94" t="s">
        <v>144</v>
      </c>
      <c r="F13" s="91"/>
      <c r="G13" s="94" t="s">
        <v>256</v>
      </c>
      <c r="H13" s="94" t="s">
        <v>255</v>
      </c>
      <c r="I13" s="94" t="s">
        <v>144</v>
      </c>
      <c r="K13" s="91"/>
      <c r="L13" s="94" t="s">
        <v>254</v>
      </c>
      <c r="M13" s="94" t="s">
        <v>253</v>
      </c>
      <c r="N13" s="94" t="s">
        <v>144</v>
      </c>
    </row>
    <row r="14" spans="1:14">
      <c r="A14" s="91" t="s">
        <v>234</v>
      </c>
      <c r="B14" s="92">
        <v>253.25424000000001</v>
      </c>
      <c r="C14" s="92">
        <v>246.65961999999999</v>
      </c>
      <c r="D14" s="91">
        <f>AVERAGE(B14:C14)</f>
        <v>249.95693</v>
      </c>
      <c r="F14" s="91" t="s">
        <v>234</v>
      </c>
      <c r="G14" s="92">
        <v>268.32261</v>
      </c>
      <c r="H14" s="92">
        <v>366.14328</v>
      </c>
      <c r="I14" s="91">
        <f>AVERAGE(G14:H14)</f>
        <v>317.23294499999997</v>
      </c>
      <c r="K14" s="91" t="s">
        <v>234</v>
      </c>
      <c r="L14" s="92">
        <v>83.635080000000002</v>
      </c>
      <c r="M14" s="91">
        <v>31.634979999999999</v>
      </c>
      <c r="N14" s="91">
        <f>AVERAGE(L14:M14)</f>
        <v>57.63503</v>
      </c>
    </row>
    <row r="15" spans="1:14">
      <c r="A15" s="91" t="s">
        <v>233</v>
      </c>
      <c r="B15" s="92">
        <v>6.0036100000000001</v>
      </c>
      <c r="C15" s="91" t="s">
        <v>229</v>
      </c>
      <c r="D15" s="91">
        <f>AVERAGE(B15:C15)</f>
        <v>6.0036100000000001</v>
      </c>
      <c r="F15" s="91" t="s">
        <v>233</v>
      </c>
      <c r="G15" s="92">
        <v>9.8685399999999994</v>
      </c>
      <c r="H15" s="92">
        <v>56.363579999999999</v>
      </c>
      <c r="I15" s="91">
        <f>AVERAGE(G15:H15)</f>
        <v>33.116059999999997</v>
      </c>
      <c r="K15" s="91" t="s">
        <v>233</v>
      </c>
      <c r="L15" s="92">
        <v>20.034300000000002</v>
      </c>
      <c r="M15" s="92">
        <v>17.060279999999999</v>
      </c>
      <c r="N15" s="91">
        <f>AVERAGE(L15:M15)</f>
        <v>18.54729</v>
      </c>
    </row>
    <row r="16" spans="1:14">
      <c r="A16" s="91" t="s">
        <v>232</v>
      </c>
      <c r="B16" s="92">
        <v>13.939220000000001</v>
      </c>
      <c r="C16" s="92">
        <v>24.339939999999999</v>
      </c>
      <c r="D16" s="91">
        <f>AVERAGE(B16:C16)</f>
        <v>19.139579999999999</v>
      </c>
      <c r="F16" s="91" t="s">
        <v>232</v>
      </c>
      <c r="G16" s="92" t="s">
        <v>229</v>
      </c>
      <c r="H16" s="92">
        <v>34.469889999999999</v>
      </c>
      <c r="I16" s="91">
        <f>AVERAGE(G16:H16)</f>
        <v>34.469889999999999</v>
      </c>
      <c r="K16" s="91" t="s">
        <v>232</v>
      </c>
      <c r="L16" s="92" t="s">
        <v>229</v>
      </c>
      <c r="M16" s="92">
        <v>151.55461</v>
      </c>
      <c r="N16" s="91">
        <f>AVERAGE(L16:M16)</f>
        <v>151.55461</v>
      </c>
    </row>
    <row r="17" spans="1:14">
      <c r="A17" s="91" t="s">
        <v>231</v>
      </c>
      <c r="B17" s="91">
        <v>67.90352</v>
      </c>
      <c r="C17" s="92">
        <v>68.215369999999993</v>
      </c>
      <c r="D17" s="91">
        <f>AVERAGE(B17:C17)</f>
        <v>68.059444999999997</v>
      </c>
      <c r="F17" s="91" t="s">
        <v>231</v>
      </c>
      <c r="G17" s="92">
        <v>205.57433</v>
      </c>
      <c r="H17" s="92">
        <v>97.773650000000004</v>
      </c>
      <c r="I17" s="91">
        <f>AVERAGE(G17:H17)</f>
        <v>151.67399</v>
      </c>
      <c r="K17" s="91" t="s">
        <v>231</v>
      </c>
      <c r="L17" s="92">
        <v>187.39633000000001</v>
      </c>
      <c r="M17" s="92">
        <v>99.350009999999997</v>
      </c>
      <c r="N17" s="91">
        <f>AVERAGE(L17:M17)</f>
        <v>143.37317000000002</v>
      </c>
    </row>
    <row r="18" spans="1:14">
      <c r="A18" s="91" t="s">
        <v>230</v>
      </c>
      <c r="B18" s="92">
        <v>8.1603499999999993</v>
      </c>
      <c r="C18" s="92" t="s">
        <v>229</v>
      </c>
      <c r="D18" s="91">
        <f>AVERAGE(B18:C18)</f>
        <v>8.1603499999999993</v>
      </c>
      <c r="F18" s="91" t="s">
        <v>230</v>
      </c>
      <c r="G18" s="91" t="s">
        <v>229</v>
      </c>
      <c r="H18" s="92">
        <v>32.024619999999999</v>
      </c>
      <c r="I18" s="91">
        <f>AVERAGE(G18:H18)</f>
        <v>32.024619999999999</v>
      </c>
      <c r="K18" s="91" t="s">
        <v>230</v>
      </c>
      <c r="L18" s="91" t="s">
        <v>229</v>
      </c>
      <c r="M18" s="92">
        <v>6.6565099999999999</v>
      </c>
      <c r="N18" s="91">
        <f>AVERAGE(L18:M18)</f>
        <v>6.6565099999999999</v>
      </c>
    </row>
    <row r="19" spans="1:14">
      <c r="A19" s="91" t="s">
        <v>228</v>
      </c>
      <c r="B19" s="91" t="s">
        <v>229</v>
      </c>
      <c r="C19" s="92">
        <v>27.102029999999999</v>
      </c>
      <c r="D19" s="91">
        <f>AVERAGE(B19:C19)</f>
        <v>27.102029999999999</v>
      </c>
      <c r="F19" s="91" t="s">
        <v>228</v>
      </c>
      <c r="G19" s="92">
        <v>40.705309999999997</v>
      </c>
      <c r="H19" s="92">
        <v>53.846820000000001</v>
      </c>
      <c r="I19" s="91">
        <f>AVERAGE(G19:H19)</f>
        <v>47.276065000000003</v>
      </c>
      <c r="K19" s="91" t="s">
        <v>228</v>
      </c>
      <c r="L19" s="92">
        <v>37.773260000000001</v>
      </c>
      <c r="M19" s="92">
        <v>36.70335</v>
      </c>
      <c r="N19" s="91">
        <f>AVERAGE(L19:M19)</f>
        <v>37.238304999999997</v>
      </c>
    </row>
    <row r="23" spans="1:14">
      <c r="A23" s="91"/>
      <c r="B23" s="94" t="s">
        <v>252</v>
      </c>
      <c r="C23" s="94" t="s">
        <v>251</v>
      </c>
      <c r="D23" s="94" t="s">
        <v>144</v>
      </c>
      <c r="F23" s="91"/>
      <c r="G23" s="94" t="s">
        <v>250</v>
      </c>
      <c r="H23" s="94" t="s">
        <v>249</v>
      </c>
      <c r="I23" s="94" t="s">
        <v>144</v>
      </c>
      <c r="K23" s="91"/>
      <c r="L23" s="94" t="s">
        <v>248</v>
      </c>
      <c r="M23" s="94" t="s">
        <v>247</v>
      </c>
      <c r="N23" s="94" t="s">
        <v>144</v>
      </c>
    </row>
    <row r="24" spans="1:14">
      <c r="A24" s="91" t="s">
        <v>234</v>
      </c>
      <c r="B24" s="93">
        <v>5862.9458000000004</v>
      </c>
      <c r="C24" s="92">
        <v>3817.7981</v>
      </c>
      <c r="D24" s="91">
        <f>AVERAGE(B24:C24)</f>
        <v>4840.3719500000007</v>
      </c>
      <c r="F24" s="91" t="s">
        <v>234</v>
      </c>
      <c r="G24" s="93">
        <v>1520.54358</v>
      </c>
      <c r="H24" s="92">
        <v>5784.7749000000003</v>
      </c>
      <c r="I24" s="91">
        <f>AVERAGE(G24:H24)</f>
        <v>3652.65924</v>
      </c>
      <c r="K24" s="91" t="s">
        <v>234</v>
      </c>
      <c r="L24" s="93">
        <v>3800.9545899999998</v>
      </c>
      <c r="M24" s="92">
        <v>1501.65417</v>
      </c>
      <c r="N24" s="91">
        <f>AVERAGE(L24:M24)</f>
        <v>2651.30438</v>
      </c>
    </row>
    <row r="25" spans="1:14">
      <c r="A25" s="91" t="s">
        <v>233</v>
      </c>
      <c r="B25" s="93">
        <v>99.285659999999993</v>
      </c>
      <c r="C25" s="92">
        <v>81.012360000000001</v>
      </c>
      <c r="D25" s="91">
        <f>AVERAGE(B25:C25)</f>
        <v>90.149010000000004</v>
      </c>
      <c r="F25" s="91" t="s">
        <v>233</v>
      </c>
      <c r="G25" s="93">
        <v>32.918779999999998</v>
      </c>
      <c r="H25" s="92">
        <v>95.013279999999995</v>
      </c>
      <c r="I25" s="91">
        <f>AVERAGE(G25:H25)</f>
        <v>63.966029999999996</v>
      </c>
      <c r="K25" s="91" t="s">
        <v>233</v>
      </c>
      <c r="L25" s="93">
        <v>62.325200000000002</v>
      </c>
      <c r="M25" s="92">
        <v>31.013780000000001</v>
      </c>
      <c r="N25" s="91">
        <f>AVERAGE(L25:M25)</f>
        <v>46.669490000000003</v>
      </c>
    </row>
    <row r="26" spans="1:14">
      <c r="A26" s="91" t="s">
        <v>232</v>
      </c>
      <c r="B26" s="93">
        <v>58.800460000000001</v>
      </c>
      <c r="C26" s="92" t="s">
        <v>229</v>
      </c>
      <c r="D26" s="91">
        <f>AVERAGE(B26:C26)</f>
        <v>58.800460000000001</v>
      </c>
      <c r="F26" s="91" t="s">
        <v>232</v>
      </c>
      <c r="G26" s="93" t="s">
        <v>229</v>
      </c>
      <c r="H26" s="92">
        <v>18.341069999999998</v>
      </c>
      <c r="I26" s="91">
        <f>AVERAGE(G26:H26)</f>
        <v>18.341069999999998</v>
      </c>
      <c r="K26" s="91" t="s">
        <v>232</v>
      </c>
      <c r="L26" s="93">
        <v>11.72086</v>
      </c>
      <c r="M26" s="92"/>
      <c r="N26" s="91">
        <f>AVERAGE(L26:M26)</f>
        <v>11.72086</v>
      </c>
    </row>
    <row r="27" spans="1:14">
      <c r="A27" s="91" t="s">
        <v>231</v>
      </c>
      <c r="B27" s="93">
        <v>2940.2470699999999</v>
      </c>
      <c r="C27" s="92">
        <v>1963.33862</v>
      </c>
      <c r="D27" s="91">
        <f>AVERAGE(B27:C27)</f>
        <v>2451.7928449999999</v>
      </c>
      <c r="F27" s="91" t="s">
        <v>231</v>
      </c>
      <c r="G27" s="93">
        <v>877.50756999999999</v>
      </c>
      <c r="H27" s="92">
        <v>2657.8669399999999</v>
      </c>
      <c r="I27" s="91">
        <f>AVERAGE(G27:H27)</f>
        <v>1767.6872549999998</v>
      </c>
      <c r="K27" s="91" t="s">
        <v>231</v>
      </c>
      <c r="L27" s="93">
        <v>1714.3728000000001</v>
      </c>
      <c r="M27" s="92">
        <v>848.38140999999996</v>
      </c>
      <c r="N27" s="91">
        <f>AVERAGE(L27:M27)</f>
        <v>1281.377105</v>
      </c>
    </row>
    <row r="28" spans="1:14">
      <c r="A28" s="91" t="s">
        <v>230</v>
      </c>
      <c r="B28" s="93" t="s">
        <v>229</v>
      </c>
      <c r="C28" s="92" t="s">
        <v>229</v>
      </c>
      <c r="D28" s="91"/>
      <c r="F28" s="91" t="s">
        <v>230</v>
      </c>
      <c r="G28" s="93" t="s">
        <v>229</v>
      </c>
      <c r="H28" s="92" t="s">
        <v>229</v>
      </c>
      <c r="I28" s="91"/>
      <c r="K28" s="91" t="s">
        <v>230</v>
      </c>
      <c r="L28" s="93" t="s">
        <v>229</v>
      </c>
      <c r="M28" s="92" t="s">
        <v>229</v>
      </c>
      <c r="N28" s="91"/>
    </row>
    <row r="29" spans="1:14">
      <c r="A29" s="91" t="s">
        <v>228</v>
      </c>
      <c r="B29" s="93">
        <v>721.78705000000002</v>
      </c>
      <c r="C29" s="93">
        <v>474.26580999999999</v>
      </c>
      <c r="D29" s="91">
        <f>AVERAGE(B29:C29)</f>
        <v>598.02643</v>
      </c>
      <c r="F29" s="91" t="s">
        <v>228</v>
      </c>
      <c r="G29" s="93">
        <v>206.29172</v>
      </c>
      <c r="H29" s="92">
        <v>863.82806000000005</v>
      </c>
      <c r="I29" s="91">
        <f>AVERAGE(G29:H29)</f>
        <v>535.05989</v>
      </c>
      <c r="K29" s="91" t="s">
        <v>228</v>
      </c>
      <c r="L29" s="93">
        <v>479.22998000000001</v>
      </c>
      <c r="M29" s="92">
        <v>208.1377</v>
      </c>
      <c r="N29" s="91">
        <f>AVERAGE(L29:M29)</f>
        <v>343.68384000000003</v>
      </c>
    </row>
    <row r="33" spans="1:14">
      <c r="A33" s="91"/>
      <c r="B33" s="94" t="s">
        <v>246</v>
      </c>
      <c r="C33" s="94" t="s">
        <v>245</v>
      </c>
      <c r="D33" s="94" t="s">
        <v>144</v>
      </c>
      <c r="F33" s="91"/>
      <c r="G33" s="94" t="s">
        <v>244</v>
      </c>
      <c r="H33" s="94" t="s">
        <v>243</v>
      </c>
      <c r="I33" s="94" t="s">
        <v>144</v>
      </c>
      <c r="K33" s="91"/>
      <c r="L33" s="94" t="s">
        <v>242</v>
      </c>
      <c r="M33" s="94" t="s">
        <v>241</v>
      </c>
      <c r="N33" s="94" t="s">
        <v>144</v>
      </c>
    </row>
    <row r="34" spans="1:14">
      <c r="A34" s="91" t="s">
        <v>234</v>
      </c>
      <c r="B34" s="93">
        <v>4995.4345700000003</v>
      </c>
      <c r="C34" s="92">
        <v>2949.8686499999999</v>
      </c>
      <c r="D34" s="91">
        <f>AVERAGE(B34:C34)</f>
        <v>3972.6516099999999</v>
      </c>
      <c r="F34" s="91" t="s">
        <v>234</v>
      </c>
      <c r="G34" s="93">
        <v>1424.50037</v>
      </c>
      <c r="H34" s="92">
        <v>4935.6411099999996</v>
      </c>
      <c r="I34" s="91">
        <f>AVERAGE(G34:H34)</f>
        <v>3180.0707399999997</v>
      </c>
      <c r="K34" s="91" t="s">
        <v>234</v>
      </c>
      <c r="L34" s="93">
        <v>1424.31458</v>
      </c>
      <c r="M34" s="92">
        <v>3242.14185</v>
      </c>
      <c r="N34" s="91">
        <f>AVERAGE(L34:M34)</f>
        <v>2333.2282150000001</v>
      </c>
    </row>
    <row r="35" spans="1:14">
      <c r="A35" s="91" t="s">
        <v>233</v>
      </c>
      <c r="B35" s="93">
        <v>71.490300000000005</v>
      </c>
      <c r="C35" s="92">
        <v>54.655360000000002</v>
      </c>
      <c r="D35" s="91">
        <f>AVERAGE(B35:C35)</f>
        <v>63.072830000000003</v>
      </c>
      <c r="F35" s="91" t="s">
        <v>233</v>
      </c>
      <c r="G35" s="93">
        <v>24.695450000000001</v>
      </c>
      <c r="H35" s="92">
        <v>76.568240000000003</v>
      </c>
      <c r="I35" s="91">
        <f>AVERAGE(G35:H35)</f>
        <v>50.631844999999998</v>
      </c>
      <c r="K35" s="91" t="s">
        <v>233</v>
      </c>
      <c r="L35" s="93">
        <v>25.66948</v>
      </c>
      <c r="M35" s="92">
        <v>53.874380000000002</v>
      </c>
      <c r="N35" s="91">
        <f>AVERAGE(L35:M35)</f>
        <v>39.771929999999998</v>
      </c>
    </row>
    <row r="36" spans="1:14">
      <c r="A36" s="91" t="s">
        <v>232</v>
      </c>
      <c r="B36" s="93">
        <v>53.617870000000003</v>
      </c>
      <c r="C36" s="92">
        <v>43.801470000000002</v>
      </c>
      <c r="D36" s="91">
        <f>AVERAGE(B36:C36)</f>
        <v>48.709670000000003</v>
      </c>
      <c r="F36" s="91" t="s">
        <v>232</v>
      </c>
      <c r="G36" s="93">
        <v>22.561350000000001</v>
      </c>
      <c r="H36" s="92">
        <v>57.530760000000001</v>
      </c>
      <c r="I36" s="91">
        <f>AVERAGE(G36:H36)</f>
        <v>40.046055000000003</v>
      </c>
      <c r="K36" s="91" t="s">
        <v>232</v>
      </c>
      <c r="L36" s="93">
        <v>31.10988</v>
      </c>
      <c r="M36" s="92">
        <v>54.561599999999999</v>
      </c>
      <c r="N36" s="91">
        <f>AVERAGE(L36:M36)</f>
        <v>42.835740000000001</v>
      </c>
    </row>
    <row r="37" spans="1:14">
      <c r="A37" s="91" t="s">
        <v>231</v>
      </c>
      <c r="B37" s="93">
        <v>2710.6403799999998</v>
      </c>
      <c r="C37" s="92">
        <v>1587.32556</v>
      </c>
      <c r="D37" s="91">
        <f>AVERAGE(B37:C37)</f>
        <v>2148.98297</v>
      </c>
      <c r="F37" s="91" t="s">
        <v>231</v>
      </c>
      <c r="G37" s="93">
        <v>795.90826000000004</v>
      </c>
      <c r="H37" s="92">
        <v>2573.3637699999999</v>
      </c>
      <c r="I37" s="91">
        <f>AVERAGE(G37:H37)</f>
        <v>1684.636015</v>
      </c>
      <c r="K37" s="91" t="s">
        <v>231</v>
      </c>
      <c r="L37" s="93">
        <v>857.08698000000004</v>
      </c>
      <c r="M37" s="92">
        <v>1575.72937</v>
      </c>
      <c r="N37" s="91">
        <f>AVERAGE(L37:M37)</f>
        <v>1216.408175</v>
      </c>
    </row>
    <row r="38" spans="1:14">
      <c r="A38" s="91" t="s">
        <v>230</v>
      </c>
      <c r="B38" s="93" t="s">
        <v>229</v>
      </c>
      <c r="C38" s="92" t="s">
        <v>229</v>
      </c>
      <c r="D38" s="91"/>
      <c r="F38" s="91" t="s">
        <v>230</v>
      </c>
      <c r="G38" s="93" t="s">
        <v>229</v>
      </c>
      <c r="H38" s="93" t="s">
        <v>229</v>
      </c>
      <c r="I38" s="91"/>
      <c r="K38" s="91" t="s">
        <v>230</v>
      </c>
      <c r="L38" s="93" t="s">
        <v>229</v>
      </c>
      <c r="M38" s="93" t="s">
        <v>229</v>
      </c>
      <c r="N38" s="91"/>
    </row>
    <row r="39" spans="1:14">
      <c r="A39" s="91" t="s">
        <v>228</v>
      </c>
      <c r="B39" s="93">
        <v>704.22277999999994</v>
      </c>
      <c r="C39" s="92">
        <v>468.93777</v>
      </c>
      <c r="D39" s="91">
        <f>AVERAGE(B39:C39)</f>
        <v>586.58027500000003</v>
      </c>
      <c r="F39" s="91" t="s">
        <v>228</v>
      </c>
      <c r="G39" s="93">
        <v>183.48192</v>
      </c>
      <c r="H39" s="92">
        <v>739.50824</v>
      </c>
      <c r="I39" s="91">
        <f>AVERAGE(G39:H39)</f>
        <v>461.49508000000003</v>
      </c>
      <c r="K39" s="91" t="s">
        <v>228</v>
      </c>
      <c r="L39" s="93">
        <v>226.20612</v>
      </c>
      <c r="M39" s="92">
        <v>484.39789000000002</v>
      </c>
      <c r="N39" s="91">
        <f>AVERAGE(L39:M39)</f>
        <v>355.30200500000001</v>
      </c>
    </row>
    <row r="43" spans="1:14">
      <c r="A43" s="91"/>
      <c r="B43" s="94" t="s">
        <v>240</v>
      </c>
      <c r="C43" s="94" t="s">
        <v>239</v>
      </c>
      <c r="D43" s="94" t="s">
        <v>144</v>
      </c>
      <c r="F43" s="91"/>
      <c r="G43" s="94" t="s">
        <v>238</v>
      </c>
      <c r="H43" s="94" t="s">
        <v>237</v>
      </c>
      <c r="I43" s="94" t="s">
        <v>144</v>
      </c>
      <c r="K43" s="91"/>
      <c r="L43" s="94" t="s">
        <v>236</v>
      </c>
      <c r="M43" s="94" t="s">
        <v>235</v>
      </c>
      <c r="N43" s="94" t="s">
        <v>144</v>
      </c>
    </row>
    <row r="44" spans="1:14">
      <c r="A44" s="91" t="s">
        <v>234</v>
      </c>
      <c r="B44" s="93">
        <v>4404.7080100000003</v>
      </c>
      <c r="C44" s="92">
        <v>4403.5146500000001</v>
      </c>
      <c r="D44" s="91">
        <f>AVERAGE(B44:C44)</f>
        <v>4404.1113299999997</v>
      </c>
      <c r="F44" s="91" t="s">
        <v>234</v>
      </c>
      <c r="G44" s="93">
        <v>3388.7981</v>
      </c>
      <c r="H44" s="92">
        <v>2023.1366</v>
      </c>
      <c r="I44" s="91">
        <f>AVERAGE(G44:H44)</f>
        <v>2705.9673499999999</v>
      </c>
      <c r="K44" s="91" t="s">
        <v>234</v>
      </c>
      <c r="L44" s="91">
        <v>3353.32422</v>
      </c>
      <c r="M44" s="92">
        <v>1973.32898</v>
      </c>
      <c r="N44" s="91">
        <f>AVERAGE(L44:M44)</f>
        <v>2663.3265999999999</v>
      </c>
    </row>
    <row r="45" spans="1:14">
      <c r="A45" s="91" t="s">
        <v>233</v>
      </c>
      <c r="B45" s="93">
        <v>80.334350000000001</v>
      </c>
      <c r="C45" s="92">
        <v>79.218289999999996</v>
      </c>
      <c r="D45" s="91">
        <f>AVERAGE(B45:C45)</f>
        <v>79.776319999999998</v>
      </c>
      <c r="F45" s="91" t="s">
        <v>233</v>
      </c>
      <c r="G45" s="93">
        <v>58.251040000000003</v>
      </c>
      <c r="H45" s="92">
        <v>35.729419999999998</v>
      </c>
      <c r="I45" s="91">
        <f>AVERAGE(G45:H45)</f>
        <v>46.990229999999997</v>
      </c>
      <c r="K45" s="91" t="s">
        <v>233</v>
      </c>
      <c r="L45" s="91">
        <v>64.942089999999993</v>
      </c>
      <c r="M45" s="92">
        <v>37.57488</v>
      </c>
      <c r="N45" s="91">
        <f>AVERAGE(L45:M45)</f>
        <v>51.258484999999993</v>
      </c>
    </row>
    <row r="46" spans="1:14">
      <c r="A46" s="91" t="s">
        <v>232</v>
      </c>
      <c r="B46" s="92">
        <v>18.160440000000001</v>
      </c>
      <c r="C46" s="93">
        <v>18.77458</v>
      </c>
      <c r="D46" s="91">
        <f>AVERAGE(B46:C46)</f>
        <v>18.467510000000001</v>
      </c>
      <c r="F46" s="91" t="s">
        <v>232</v>
      </c>
      <c r="G46" s="93" t="s">
        <v>229</v>
      </c>
      <c r="H46" s="92">
        <v>8.1323799999999995</v>
      </c>
      <c r="I46" s="91">
        <f>AVERAGE(G46:H46)</f>
        <v>8.1323799999999995</v>
      </c>
      <c r="K46" s="91" t="s">
        <v>232</v>
      </c>
      <c r="L46" s="91" t="s">
        <v>229</v>
      </c>
      <c r="M46" s="92" t="s">
        <v>229</v>
      </c>
      <c r="N46" s="91"/>
    </row>
    <row r="47" spans="1:14">
      <c r="A47" s="91" t="s">
        <v>231</v>
      </c>
      <c r="B47" s="93">
        <v>1655.2645299999999</v>
      </c>
      <c r="C47" s="92">
        <v>1577.8790300000001</v>
      </c>
      <c r="D47" s="91">
        <f>AVERAGE(B47:C47)</f>
        <v>1616.57178</v>
      </c>
      <c r="F47" s="91" t="s">
        <v>231</v>
      </c>
      <c r="G47" s="93">
        <v>1217.8703599999999</v>
      </c>
      <c r="H47" s="92">
        <v>779.13433999999995</v>
      </c>
      <c r="I47" s="91">
        <f>AVERAGE(G47:H47)</f>
        <v>998.50234999999998</v>
      </c>
      <c r="K47" s="91" t="s">
        <v>231</v>
      </c>
      <c r="L47" s="91">
        <v>710.47375</v>
      </c>
      <c r="M47" s="92">
        <v>436.87151999999998</v>
      </c>
      <c r="N47" s="91">
        <f>AVERAGE(L47:M47)</f>
        <v>573.67263500000001</v>
      </c>
    </row>
    <row r="48" spans="1:14">
      <c r="A48" s="91" t="s">
        <v>230</v>
      </c>
      <c r="B48" s="93">
        <v>795.92205999999999</v>
      </c>
      <c r="C48" s="92">
        <v>710.91034000000002</v>
      </c>
      <c r="D48" s="91">
        <f>AVERAGE(B48:C48)</f>
        <v>753.4162</v>
      </c>
      <c r="F48" s="91" t="s">
        <v>230</v>
      </c>
      <c r="G48" s="93">
        <v>494.40908999999999</v>
      </c>
      <c r="H48" s="92">
        <v>288.37625000000003</v>
      </c>
      <c r="I48" s="91">
        <f>AVERAGE(G48:H48)</f>
        <v>391.39267000000001</v>
      </c>
      <c r="K48" s="91" t="s">
        <v>230</v>
      </c>
      <c r="L48" s="91" t="s">
        <v>229</v>
      </c>
      <c r="M48" s="92" t="s">
        <v>229</v>
      </c>
      <c r="N48" s="91"/>
    </row>
    <row r="49" spans="1:14">
      <c r="A49" s="91" t="s">
        <v>228</v>
      </c>
      <c r="B49" s="93">
        <v>537.09795999999994</v>
      </c>
      <c r="C49" s="92">
        <v>697.94988999999998</v>
      </c>
      <c r="D49" s="91">
        <f>AVERAGE(B49:C49)</f>
        <v>617.52392499999996</v>
      </c>
      <c r="F49" s="91" t="s">
        <v>228</v>
      </c>
      <c r="G49" s="93">
        <v>419.60811999999999</v>
      </c>
      <c r="H49" s="92">
        <v>268.86200000000002</v>
      </c>
      <c r="I49" s="91">
        <f>AVERAGE(G49:H49)</f>
        <v>344.23505999999998</v>
      </c>
      <c r="K49" s="91" t="s">
        <v>228</v>
      </c>
      <c r="L49" s="91">
        <v>433.42687999999998</v>
      </c>
      <c r="M49" s="92">
        <v>269.23471000000001</v>
      </c>
      <c r="N49" s="91">
        <f>AVERAGE(L49:M49)</f>
        <v>351.33079499999997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57DE1-C274-3849-ACD9-314BDAEEF902}">
  <sheetPr>
    <tabColor theme="7" tint="0.39997558519241921"/>
  </sheetPr>
  <dimension ref="A2:I120"/>
  <sheetViews>
    <sheetView workbookViewId="0">
      <selection activeCell="G30" sqref="G30"/>
    </sheetView>
  </sheetViews>
  <sheetFormatPr baseColWidth="10" defaultRowHeight="16"/>
  <cols>
    <col min="1" max="1" width="18.1640625" style="30" customWidth="1"/>
    <col min="2" max="2" width="24.33203125" style="30" customWidth="1"/>
    <col min="3" max="3" width="26.33203125" style="30" customWidth="1"/>
    <col min="4" max="5" width="10.83203125" style="30"/>
    <col min="6" max="6" width="16.33203125" style="30" customWidth="1"/>
    <col min="7" max="7" width="23.1640625" style="30" customWidth="1"/>
    <col min="8" max="8" width="24.5" style="30" customWidth="1"/>
    <col min="9" max="16384" width="10.83203125" style="30"/>
  </cols>
  <sheetData>
    <row r="2" spans="1:9">
      <c r="A2" s="93"/>
      <c r="B2" s="100" t="s">
        <v>264</v>
      </c>
      <c r="C2" s="100" t="s">
        <v>263</v>
      </c>
      <c r="D2" s="100" t="s">
        <v>144</v>
      </c>
      <c r="E2" s="99"/>
      <c r="F2" s="98"/>
      <c r="G2" s="97" t="s">
        <v>258</v>
      </c>
      <c r="H2" s="97" t="s">
        <v>257</v>
      </c>
      <c r="I2" s="97" t="s">
        <v>144</v>
      </c>
    </row>
    <row r="3" spans="1:9">
      <c r="A3" s="93" t="s">
        <v>266</v>
      </c>
      <c r="B3" s="93">
        <v>508358</v>
      </c>
      <c r="C3" s="93">
        <v>467563</v>
      </c>
      <c r="D3" s="93">
        <f>AVERAGE(B3:C3)</f>
        <v>487960.5</v>
      </c>
      <c r="F3" s="93" t="s">
        <v>266</v>
      </c>
      <c r="G3" s="93">
        <v>474120</v>
      </c>
      <c r="H3" s="93">
        <v>483728</v>
      </c>
      <c r="I3" s="93">
        <f>AVERAGE(G3:H3)</f>
        <v>478924</v>
      </c>
    </row>
    <row r="4" spans="1:9">
      <c r="A4" s="93" t="s">
        <v>265</v>
      </c>
      <c r="B4" s="93">
        <v>766125</v>
      </c>
      <c r="C4" s="93">
        <v>701904</v>
      </c>
      <c r="D4" s="93">
        <f>AVERAGE(B4:C4)</f>
        <v>734014.5</v>
      </c>
      <c r="F4" s="93" t="s">
        <v>265</v>
      </c>
      <c r="G4" s="93">
        <v>496710</v>
      </c>
      <c r="H4" s="93">
        <v>506918</v>
      </c>
      <c r="I4" s="93">
        <f>AVERAGE(G4:H4)</f>
        <v>501814</v>
      </c>
    </row>
    <row r="5" spans="1:9">
      <c r="A5" s="93"/>
      <c r="B5" s="95" t="s">
        <v>262</v>
      </c>
      <c r="C5" s="95" t="s">
        <v>261</v>
      </c>
      <c r="D5" s="95" t="s">
        <v>144</v>
      </c>
      <c r="F5" s="93"/>
      <c r="G5" s="94" t="s">
        <v>256</v>
      </c>
      <c r="H5" s="94" t="s">
        <v>255</v>
      </c>
      <c r="I5" s="94" t="s">
        <v>144</v>
      </c>
    </row>
    <row r="6" spans="1:9">
      <c r="A6" s="93" t="s">
        <v>266</v>
      </c>
      <c r="B6" s="93">
        <v>1060630</v>
      </c>
      <c r="C6" s="93">
        <v>670217</v>
      </c>
      <c r="D6" s="93">
        <f>AVERAGE(B6:C6)</f>
        <v>865423.5</v>
      </c>
      <c r="F6" s="93" t="s">
        <v>266</v>
      </c>
      <c r="G6" s="91">
        <v>725542</v>
      </c>
      <c r="H6" s="91">
        <v>687709</v>
      </c>
      <c r="I6" s="93">
        <f>AVERAGE(G6:H6)</f>
        <v>706625.5</v>
      </c>
    </row>
    <row r="7" spans="1:9">
      <c r="A7" s="93" t="s">
        <v>265</v>
      </c>
      <c r="B7" s="93">
        <v>1069020</v>
      </c>
      <c r="C7" s="93">
        <v>897157</v>
      </c>
      <c r="D7" s="93">
        <f>AVERAGE(B7:C7)</f>
        <v>983088.5</v>
      </c>
      <c r="F7" s="93" t="s">
        <v>265</v>
      </c>
      <c r="G7" s="91">
        <v>751415</v>
      </c>
      <c r="H7" s="91">
        <v>755313</v>
      </c>
      <c r="I7" s="93">
        <f>AVERAGE(G7:H7)</f>
        <v>753364</v>
      </c>
    </row>
    <row r="8" spans="1:9">
      <c r="A8" s="93"/>
      <c r="B8" s="94" t="s">
        <v>260</v>
      </c>
      <c r="C8" s="94" t="s">
        <v>259</v>
      </c>
      <c r="D8" s="94" t="s">
        <v>144</v>
      </c>
      <c r="F8" s="93"/>
      <c r="G8" s="94" t="s">
        <v>254</v>
      </c>
      <c r="H8" s="94" t="s">
        <v>253</v>
      </c>
      <c r="I8" s="94" t="s">
        <v>144</v>
      </c>
    </row>
    <row r="9" spans="1:9">
      <c r="A9" s="93" t="s">
        <v>266</v>
      </c>
      <c r="B9" s="93">
        <v>870143</v>
      </c>
      <c r="C9" s="93">
        <v>916017</v>
      </c>
      <c r="D9" s="93">
        <f>AVERAGE(B9:C9)</f>
        <v>893080</v>
      </c>
      <c r="F9" s="93" t="s">
        <v>266</v>
      </c>
      <c r="G9" s="91">
        <v>713260</v>
      </c>
      <c r="H9" s="91">
        <v>680618</v>
      </c>
      <c r="I9" s="93">
        <f>AVERAGE(G9:H9)</f>
        <v>696939</v>
      </c>
    </row>
    <row r="10" spans="1:9">
      <c r="A10" s="93" t="s">
        <v>265</v>
      </c>
      <c r="B10" s="93">
        <v>890514</v>
      </c>
      <c r="C10" s="93">
        <v>868283</v>
      </c>
      <c r="D10" s="93">
        <f>AVERAGE(B10:C10)</f>
        <v>879398.5</v>
      </c>
      <c r="F10" s="93" t="s">
        <v>265</v>
      </c>
      <c r="G10" s="93">
        <v>699116</v>
      </c>
      <c r="H10" s="93">
        <v>681964</v>
      </c>
      <c r="I10" s="93">
        <f>AVERAGE(G10:H10)</f>
        <v>690540</v>
      </c>
    </row>
    <row r="14" spans="1:9">
      <c r="A14" s="93"/>
      <c r="B14" s="94" t="s">
        <v>284</v>
      </c>
      <c r="C14" s="94" t="s">
        <v>283</v>
      </c>
      <c r="D14" s="94" t="s">
        <v>144</v>
      </c>
      <c r="F14" s="93"/>
      <c r="G14" s="94" t="s">
        <v>282</v>
      </c>
      <c r="H14" s="94" t="s">
        <v>281</v>
      </c>
      <c r="I14" s="94" t="s">
        <v>144</v>
      </c>
    </row>
    <row r="15" spans="1:9">
      <c r="A15" s="93" t="s">
        <v>266</v>
      </c>
      <c r="B15" s="91">
        <v>15159500</v>
      </c>
      <c r="C15" s="91">
        <v>10214700</v>
      </c>
      <c r="D15" s="91">
        <f>AVERAGE(B15:C15)</f>
        <v>12687100</v>
      </c>
      <c r="F15" s="93" t="s">
        <v>266</v>
      </c>
      <c r="G15" s="93">
        <v>14905800</v>
      </c>
      <c r="H15" s="93">
        <v>9807560</v>
      </c>
      <c r="I15" s="91">
        <f>AVERAGE(G15:H15)</f>
        <v>12356680</v>
      </c>
    </row>
    <row r="16" spans="1:9">
      <c r="A16" s="93" t="s">
        <v>265</v>
      </c>
      <c r="B16" s="91">
        <v>14258600</v>
      </c>
      <c r="C16" s="91">
        <v>9538380</v>
      </c>
      <c r="D16" s="91">
        <f>AVERAGE(B16:C16)</f>
        <v>11898490</v>
      </c>
      <c r="F16" s="93" t="s">
        <v>265</v>
      </c>
      <c r="G16" s="91">
        <v>13750600</v>
      </c>
      <c r="H16" s="91">
        <v>9130890</v>
      </c>
      <c r="I16" s="91">
        <f>AVERAGE(G16:H16)</f>
        <v>11440745</v>
      </c>
    </row>
    <row r="17" spans="1:9">
      <c r="A17" s="93"/>
      <c r="B17" s="94" t="s">
        <v>280</v>
      </c>
      <c r="C17" s="94" t="s">
        <v>279</v>
      </c>
      <c r="D17" s="94" t="s">
        <v>144</v>
      </c>
      <c r="F17" s="93"/>
      <c r="G17" s="94" t="s">
        <v>278</v>
      </c>
      <c r="H17" s="94" t="s">
        <v>277</v>
      </c>
      <c r="I17" s="94" t="s">
        <v>144</v>
      </c>
    </row>
    <row r="18" spans="1:9">
      <c r="A18" s="93" t="s">
        <v>266</v>
      </c>
      <c r="B18" s="93">
        <v>4647350</v>
      </c>
      <c r="C18" s="93">
        <v>15166400</v>
      </c>
      <c r="D18" s="91">
        <f>AVERAGE(B18:C18)</f>
        <v>9906875</v>
      </c>
      <c r="F18" s="93" t="s">
        <v>266</v>
      </c>
      <c r="G18" s="91">
        <v>4769660</v>
      </c>
      <c r="H18" s="91">
        <v>14815800</v>
      </c>
      <c r="I18" s="91">
        <f>AVERAGE(G18:H18)</f>
        <v>9792730</v>
      </c>
    </row>
    <row r="19" spans="1:9">
      <c r="A19" s="93" t="s">
        <v>265</v>
      </c>
      <c r="B19" s="93">
        <v>4358490</v>
      </c>
      <c r="C19" s="93">
        <v>14145000</v>
      </c>
      <c r="D19" s="91">
        <f>AVERAGE(B19:C19)</f>
        <v>9251745</v>
      </c>
      <c r="F19" s="93" t="s">
        <v>265</v>
      </c>
      <c r="G19" s="91">
        <v>4513450</v>
      </c>
      <c r="H19" s="91">
        <v>13821100</v>
      </c>
      <c r="I19" s="91">
        <f>AVERAGE(G19:H19)</f>
        <v>9167275</v>
      </c>
    </row>
    <row r="20" spans="1:9">
      <c r="A20" s="93"/>
      <c r="B20" s="94" t="s">
        <v>276</v>
      </c>
      <c r="C20" s="94" t="s">
        <v>275</v>
      </c>
      <c r="D20" s="94" t="s">
        <v>144</v>
      </c>
      <c r="F20" s="93"/>
      <c r="G20" s="94" t="s">
        <v>274</v>
      </c>
      <c r="H20" s="94" t="s">
        <v>273</v>
      </c>
      <c r="I20" s="94" t="s">
        <v>144</v>
      </c>
    </row>
    <row r="21" spans="1:9">
      <c r="A21" s="93" t="s">
        <v>266</v>
      </c>
      <c r="B21" s="93">
        <v>10223300</v>
      </c>
      <c r="C21" s="93">
        <v>4645990</v>
      </c>
      <c r="D21" s="91">
        <f>AVERAGE(B21:C21)</f>
        <v>7434645</v>
      </c>
      <c r="F21" s="93" t="s">
        <v>266</v>
      </c>
      <c r="G21" s="91">
        <v>4870020</v>
      </c>
      <c r="H21" s="91">
        <v>9726060</v>
      </c>
      <c r="I21" s="91">
        <f>AVERAGE(G21:H21)</f>
        <v>7298040</v>
      </c>
    </row>
    <row r="22" spans="1:9">
      <c r="A22" s="93" t="s">
        <v>265</v>
      </c>
      <c r="B22" s="91">
        <v>9554260</v>
      </c>
      <c r="C22" s="91">
        <v>4362250</v>
      </c>
      <c r="D22" s="91">
        <f>AVERAGE(B22:C22)</f>
        <v>6958255</v>
      </c>
      <c r="F22" s="93" t="s">
        <v>265</v>
      </c>
      <c r="G22" s="91">
        <v>4540890</v>
      </c>
      <c r="H22" s="91">
        <v>8892790</v>
      </c>
      <c r="I22" s="91">
        <f>AVERAGE(G22:H22)</f>
        <v>6716840</v>
      </c>
    </row>
    <row r="24" spans="1:9">
      <c r="G24" s="96"/>
      <c r="H24" s="96"/>
      <c r="I24" s="96"/>
    </row>
    <row r="26" spans="1:9">
      <c r="A26" s="93"/>
      <c r="B26" s="94" t="s">
        <v>272</v>
      </c>
      <c r="C26" s="94" t="s">
        <v>271</v>
      </c>
      <c r="D26" s="94" t="s">
        <v>144</v>
      </c>
    </row>
    <row r="27" spans="1:9">
      <c r="A27" s="93" t="s">
        <v>266</v>
      </c>
      <c r="B27" s="91">
        <v>10862800</v>
      </c>
      <c r="C27" s="91">
        <v>10831300</v>
      </c>
      <c r="D27" s="91">
        <f>AVERAGE(B27:C27)</f>
        <v>10847050</v>
      </c>
    </row>
    <row r="28" spans="1:9">
      <c r="A28" s="93" t="s">
        <v>265</v>
      </c>
      <c r="B28" s="93">
        <v>9856930</v>
      </c>
      <c r="C28" s="93">
        <v>10046000</v>
      </c>
      <c r="D28" s="91">
        <f>AVERAGE(B28:C28)</f>
        <v>9951465</v>
      </c>
    </row>
    <row r="29" spans="1:9">
      <c r="A29" s="93"/>
      <c r="B29" s="94" t="s">
        <v>270</v>
      </c>
      <c r="C29" s="94" t="s">
        <v>269</v>
      </c>
      <c r="D29" s="94" t="s">
        <v>144</v>
      </c>
    </row>
    <row r="30" spans="1:9">
      <c r="A30" s="93" t="s">
        <v>266</v>
      </c>
      <c r="B30" s="93">
        <v>8611950</v>
      </c>
      <c r="C30" s="93">
        <v>5347550</v>
      </c>
      <c r="D30" s="91">
        <f>AVERAGE(B30:C30)</f>
        <v>6979750</v>
      </c>
    </row>
    <row r="31" spans="1:9">
      <c r="A31" s="93" t="s">
        <v>265</v>
      </c>
      <c r="B31" s="91">
        <v>7991050</v>
      </c>
      <c r="C31" s="91">
        <v>4984530</v>
      </c>
      <c r="D31" s="91">
        <f>AVERAGE(B31:C31)</f>
        <v>6487790</v>
      </c>
    </row>
    <row r="32" spans="1:9">
      <c r="A32" s="93"/>
      <c r="B32" s="94" t="s">
        <v>268</v>
      </c>
      <c r="C32" s="94" t="s">
        <v>267</v>
      </c>
      <c r="D32" s="94" t="s">
        <v>144</v>
      </c>
    </row>
    <row r="33" spans="1:4">
      <c r="A33" s="93" t="s">
        <v>266</v>
      </c>
      <c r="B33" s="93">
        <v>8602300</v>
      </c>
      <c r="C33" s="93">
        <v>5222200</v>
      </c>
      <c r="D33" s="91">
        <f>AVERAGE(B33:C33)</f>
        <v>6912250</v>
      </c>
    </row>
    <row r="34" spans="1:4">
      <c r="A34" s="93" t="s">
        <v>265</v>
      </c>
      <c r="B34" s="93">
        <v>7769850</v>
      </c>
      <c r="C34" s="93">
        <v>4987000</v>
      </c>
      <c r="D34" s="91">
        <f>AVERAGE(B34:C34)</f>
        <v>6378425</v>
      </c>
    </row>
    <row r="59" spans="2:4">
      <c r="B59" s="96"/>
      <c r="C59" s="96"/>
      <c r="D59" s="96"/>
    </row>
    <row r="60" spans="2:4">
      <c r="B60" s="96"/>
      <c r="C60" s="96"/>
      <c r="D60" s="96"/>
    </row>
    <row r="61" spans="2:4">
      <c r="B61" s="96"/>
      <c r="C61" s="96"/>
      <c r="D61" s="96"/>
    </row>
    <row r="62" spans="2:4">
      <c r="B62" s="96"/>
      <c r="C62" s="96"/>
      <c r="D62" s="96"/>
    </row>
    <row r="63" spans="2:4">
      <c r="B63" s="96"/>
      <c r="C63" s="96"/>
      <c r="D63" s="96"/>
    </row>
    <row r="68" spans="2:4">
      <c r="B68" s="96"/>
      <c r="C68" s="96"/>
      <c r="D68" s="96"/>
    </row>
    <row r="69" spans="2:4">
      <c r="B69" s="96"/>
      <c r="C69" s="96"/>
      <c r="D69" s="96"/>
    </row>
    <row r="71" spans="2:4">
      <c r="B71" s="96"/>
      <c r="C71" s="96"/>
      <c r="D71" s="96"/>
    </row>
    <row r="72" spans="2:4">
      <c r="B72" s="96"/>
      <c r="C72" s="96"/>
      <c r="D72" s="96"/>
    </row>
    <row r="73" spans="2:4">
      <c r="B73" s="96"/>
      <c r="C73" s="96"/>
      <c r="D73" s="96"/>
    </row>
    <row r="78" spans="2:4">
      <c r="B78" s="96"/>
      <c r="C78" s="96"/>
      <c r="D78" s="96"/>
    </row>
    <row r="79" spans="2:4">
      <c r="B79" s="96"/>
      <c r="C79" s="96"/>
      <c r="D79" s="96"/>
    </row>
    <row r="81" spans="2:4">
      <c r="B81" s="96"/>
      <c r="C81" s="96"/>
      <c r="D81" s="96"/>
    </row>
    <row r="82" spans="2:4">
      <c r="B82" s="96"/>
      <c r="C82" s="96"/>
      <c r="D82" s="96"/>
    </row>
    <row r="86" spans="2:4">
      <c r="B86" s="96"/>
      <c r="C86" s="96"/>
      <c r="D86" s="96"/>
    </row>
    <row r="87" spans="2:4">
      <c r="B87" s="96"/>
      <c r="C87" s="96"/>
      <c r="D87" s="96"/>
    </row>
    <row r="89" spans="2:4">
      <c r="B89" s="96"/>
      <c r="C89" s="96"/>
      <c r="D89" s="96"/>
    </row>
    <row r="90" spans="2:4">
      <c r="B90" s="96"/>
      <c r="C90" s="96"/>
      <c r="D90" s="96"/>
    </row>
    <row r="91" spans="2:4">
      <c r="B91" s="96"/>
      <c r="C91" s="96"/>
      <c r="D91" s="96"/>
    </row>
    <row r="96" spans="2:4">
      <c r="B96" s="96"/>
      <c r="C96" s="96"/>
      <c r="D96" s="96"/>
    </row>
    <row r="97" spans="2:4">
      <c r="B97" s="96"/>
      <c r="C97" s="96"/>
      <c r="D97" s="96"/>
    </row>
    <row r="98" spans="2:4">
      <c r="B98" s="96"/>
      <c r="C98" s="96"/>
      <c r="D98" s="96"/>
    </row>
    <row r="100" spans="2:4">
      <c r="B100" s="96"/>
      <c r="C100" s="96"/>
      <c r="D100" s="96"/>
    </row>
    <row r="106" spans="2:4">
      <c r="B106" s="96"/>
      <c r="C106" s="96"/>
      <c r="D106" s="96"/>
    </row>
    <row r="107" spans="2:4">
      <c r="B107" s="96"/>
      <c r="C107" s="96"/>
      <c r="D107" s="96"/>
    </row>
    <row r="108" spans="2:4">
      <c r="B108" s="96"/>
      <c r="C108" s="96"/>
      <c r="D108" s="96"/>
    </row>
    <row r="109" spans="2:4">
      <c r="B109" s="96"/>
      <c r="C109" s="96"/>
      <c r="D109" s="96"/>
    </row>
    <row r="110" spans="2:4">
      <c r="B110" s="96"/>
      <c r="C110" s="96"/>
      <c r="D110" s="96"/>
    </row>
    <row r="111" spans="2:4">
      <c r="B111" s="96"/>
      <c r="C111" s="96"/>
      <c r="D111" s="96"/>
    </row>
    <row r="115" spans="2:4">
      <c r="B115" s="96"/>
      <c r="C115" s="96"/>
      <c r="D115" s="96"/>
    </row>
    <row r="116" spans="2:4">
      <c r="B116" s="96"/>
      <c r="C116" s="96"/>
      <c r="D116" s="96"/>
    </row>
    <row r="117" spans="2:4">
      <c r="B117" s="96"/>
      <c r="C117" s="96"/>
      <c r="D117" s="96"/>
    </row>
    <row r="118" spans="2:4">
      <c r="B118" s="96"/>
      <c r="C118" s="96"/>
      <c r="D118" s="96"/>
    </row>
    <row r="119" spans="2:4">
      <c r="B119" s="96"/>
      <c r="C119" s="96"/>
      <c r="D119" s="96"/>
    </row>
    <row r="120" spans="2:4">
      <c r="B120" s="96"/>
      <c r="C120" s="96"/>
      <c r="D120" s="9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2C92F-9A63-8B43-BB30-A5B062EA9BD4}">
  <sheetPr>
    <tabColor theme="6" tint="-0.249977111117893"/>
  </sheetPr>
  <dimension ref="B4:V12"/>
  <sheetViews>
    <sheetView workbookViewId="0">
      <selection activeCell="E35" sqref="E35"/>
    </sheetView>
  </sheetViews>
  <sheetFormatPr baseColWidth="10" defaultRowHeight="13"/>
  <sheetData>
    <row r="4" spans="2:22">
      <c r="B4" s="6"/>
    </row>
    <row r="5" spans="2:22">
      <c r="B5" s="10"/>
      <c r="C5" s="27" t="s">
        <v>18</v>
      </c>
      <c r="D5" s="28"/>
      <c r="E5" s="28"/>
      <c r="F5" s="28"/>
      <c r="G5" s="29"/>
      <c r="H5" s="27" t="s">
        <v>19</v>
      </c>
      <c r="I5" s="28"/>
      <c r="J5" s="28"/>
      <c r="K5" s="28"/>
      <c r="L5" s="29"/>
      <c r="M5" s="27" t="s">
        <v>20</v>
      </c>
      <c r="N5" s="28"/>
      <c r="O5" s="28"/>
      <c r="P5" s="28"/>
      <c r="Q5" s="29"/>
      <c r="R5" s="26" t="s">
        <v>21</v>
      </c>
      <c r="S5" s="26"/>
      <c r="T5" s="26"/>
      <c r="U5" s="26"/>
      <c r="V5" s="26"/>
    </row>
    <row r="6" spans="2:22">
      <c r="B6" s="10" t="s">
        <v>1</v>
      </c>
      <c r="C6" s="10" t="s">
        <v>15</v>
      </c>
      <c r="D6" s="10" t="s">
        <v>16</v>
      </c>
      <c r="E6" s="10" t="s">
        <v>28</v>
      </c>
      <c r="F6" s="10" t="s">
        <v>17</v>
      </c>
      <c r="G6" s="10" t="s">
        <v>29</v>
      </c>
      <c r="H6" s="10" t="s">
        <v>15</v>
      </c>
      <c r="I6" s="10" t="s">
        <v>16</v>
      </c>
      <c r="J6" s="10" t="s">
        <v>28</v>
      </c>
      <c r="K6" s="10" t="s">
        <v>17</v>
      </c>
      <c r="L6" s="10" t="s">
        <v>29</v>
      </c>
      <c r="M6" s="10" t="s">
        <v>15</v>
      </c>
      <c r="N6" s="10" t="s">
        <v>16</v>
      </c>
      <c r="O6" s="10" t="s">
        <v>28</v>
      </c>
      <c r="P6" s="10" t="s">
        <v>17</v>
      </c>
      <c r="Q6" s="10" t="s">
        <v>29</v>
      </c>
      <c r="R6" s="8" t="s">
        <v>15</v>
      </c>
      <c r="S6" s="8" t="s">
        <v>16</v>
      </c>
      <c r="T6" s="8" t="s">
        <v>28</v>
      </c>
      <c r="U6" s="8" t="s">
        <v>17</v>
      </c>
      <c r="V6" s="8" t="s">
        <v>29</v>
      </c>
    </row>
    <row r="7" spans="2:22">
      <c r="B7" s="22" t="s">
        <v>30</v>
      </c>
      <c r="C7" s="7">
        <v>10</v>
      </c>
      <c r="D7" s="7">
        <v>10</v>
      </c>
      <c r="E7" s="7">
        <v>100</v>
      </c>
      <c r="F7" s="14">
        <f t="shared" ref="F7:F12" si="0">E7/10</f>
        <v>10</v>
      </c>
      <c r="G7" s="11">
        <f t="shared" ref="G7:G12" si="1">LOG(F7)</f>
        <v>1</v>
      </c>
      <c r="H7" s="7">
        <v>5</v>
      </c>
      <c r="I7" s="7">
        <v>10</v>
      </c>
      <c r="J7" s="13">
        <f t="shared" ref="J7:J10" si="2">(H7*I7)/1</f>
        <v>50</v>
      </c>
      <c r="K7" s="14">
        <f t="shared" ref="K7:K12" si="3">J7/10</f>
        <v>5</v>
      </c>
      <c r="L7" s="11">
        <f t="shared" ref="L7:L8" si="4">LOG(K7)</f>
        <v>0.69897000433601886</v>
      </c>
      <c r="M7" s="7">
        <v>100</v>
      </c>
      <c r="N7" s="8">
        <v>10</v>
      </c>
      <c r="O7" s="15">
        <f>(M7*N7)/1</f>
        <v>1000</v>
      </c>
      <c r="P7" s="15">
        <f>O7/10</f>
        <v>100</v>
      </c>
      <c r="Q7" s="12">
        <f>LOG(P7)</f>
        <v>2</v>
      </c>
      <c r="R7" s="7">
        <v>46</v>
      </c>
      <c r="S7" s="7">
        <v>100</v>
      </c>
      <c r="T7" s="13">
        <f t="shared" ref="T7:T10" si="5">(R7*S7)/1</f>
        <v>4600</v>
      </c>
      <c r="U7" s="13">
        <f t="shared" ref="U7:U12" si="6">T7/10</f>
        <v>460</v>
      </c>
      <c r="V7" s="16">
        <f t="shared" ref="V7:V12" si="7">LOG(U7)</f>
        <v>2.6627578316815739</v>
      </c>
    </row>
    <row r="8" spans="2:22">
      <c r="B8" s="24"/>
      <c r="C8" s="7">
        <v>12</v>
      </c>
      <c r="D8" s="7">
        <v>10</v>
      </c>
      <c r="E8" s="7">
        <v>120</v>
      </c>
      <c r="F8" s="14">
        <f t="shared" si="0"/>
        <v>12</v>
      </c>
      <c r="G8" s="11">
        <f t="shared" si="1"/>
        <v>1.0791812460476249</v>
      </c>
      <c r="H8" s="7">
        <v>4</v>
      </c>
      <c r="I8" s="7">
        <v>10</v>
      </c>
      <c r="J8" s="13">
        <f t="shared" si="2"/>
        <v>40</v>
      </c>
      <c r="K8" s="14">
        <f t="shared" si="3"/>
        <v>4</v>
      </c>
      <c r="L8" s="11">
        <f t="shared" si="4"/>
        <v>0.6020599913279624</v>
      </c>
      <c r="M8" s="7">
        <v>106</v>
      </c>
      <c r="N8" s="8">
        <v>10</v>
      </c>
      <c r="O8" s="15">
        <f>(M8*N8)/1</f>
        <v>1060</v>
      </c>
      <c r="P8" s="15">
        <f>O8/10</f>
        <v>106</v>
      </c>
      <c r="Q8" s="12">
        <f>LOG(P8)</f>
        <v>2.0253058652647704</v>
      </c>
      <c r="R8" s="7">
        <v>47</v>
      </c>
      <c r="S8" s="7">
        <v>100</v>
      </c>
      <c r="T8" s="13">
        <f t="shared" si="5"/>
        <v>4700</v>
      </c>
      <c r="U8" s="13">
        <f t="shared" si="6"/>
        <v>470</v>
      </c>
      <c r="V8" s="16">
        <f t="shared" si="7"/>
        <v>2.6720978579357175</v>
      </c>
    </row>
    <row r="9" spans="2:22">
      <c r="B9" s="22" t="s">
        <v>23</v>
      </c>
      <c r="C9" s="7">
        <v>49</v>
      </c>
      <c r="D9" s="7">
        <v>10</v>
      </c>
      <c r="E9" s="13">
        <f t="shared" ref="E9:E10" si="8">(C9*D9)/1</f>
        <v>490</v>
      </c>
      <c r="F9" s="14">
        <f t="shared" si="0"/>
        <v>49</v>
      </c>
      <c r="G9" s="11">
        <f t="shared" si="1"/>
        <v>1.6901960800285136</v>
      </c>
      <c r="H9" s="7">
        <v>0</v>
      </c>
      <c r="I9" s="7">
        <v>10</v>
      </c>
      <c r="J9" s="13">
        <f t="shared" si="2"/>
        <v>0</v>
      </c>
      <c r="K9" s="14">
        <f t="shared" si="3"/>
        <v>0</v>
      </c>
      <c r="L9" s="11">
        <v>0</v>
      </c>
      <c r="M9" s="8" t="s">
        <v>79</v>
      </c>
      <c r="N9" s="8" t="s">
        <v>79</v>
      </c>
      <c r="O9" s="8" t="s">
        <v>79</v>
      </c>
      <c r="P9" s="8" t="s">
        <v>79</v>
      </c>
      <c r="Q9" s="8" t="s">
        <v>79</v>
      </c>
      <c r="R9" s="7">
        <v>128</v>
      </c>
      <c r="S9" s="7">
        <v>100</v>
      </c>
      <c r="T9" s="13">
        <f t="shared" si="5"/>
        <v>12800</v>
      </c>
      <c r="U9" s="13">
        <f t="shared" si="6"/>
        <v>1280</v>
      </c>
      <c r="V9" s="16">
        <f t="shared" si="7"/>
        <v>3.1072099696478683</v>
      </c>
    </row>
    <row r="10" spans="2:22">
      <c r="B10" s="24"/>
      <c r="C10" s="7">
        <v>51</v>
      </c>
      <c r="D10" s="7">
        <v>10</v>
      </c>
      <c r="E10" s="13">
        <f t="shared" si="8"/>
        <v>510</v>
      </c>
      <c r="F10" s="14">
        <f t="shared" si="0"/>
        <v>51</v>
      </c>
      <c r="G10" s="11">
        <f t="shared" si="1"/>
        <v>1.7075701760979363</v>
      </c>
      <c r="H10" s="7">
        <v>0</v>
      </c>
      <c r="I10" s="7">
        <v>10</v>
      </c>
      <c r="J10" s="13">
        <f t="shared" si="2"/>
        <v>0</v>
      </c>
      <c r="K10" s="14">
        <f t="shared" si="3"/>
        <v>0</v>
      </c>
      <c r="L10" s="11">
        <v>0</v>
      </c>
      <c r="M10" s="8" t="s">
        <v>79</v>
      </c>
      <c r="N10" s="8" t="s">
        <v>79</v>
      </c>
      <c r="O10" s="8" t="s">
        <v>79</v>
      </c>
      <c r="P10" s="8" t="s">
        <v>79</v>
      </c>
      <c r="Q10" s="8" t="s">
        <v>79</v>
      </c>
      <c r="R10" s="7">
        <v>138</v>
      </c>
      <c r="S10" s="7">
        <v>100</v>
      </c>
      <c r="T10" s="13">
        <f t="shared" si="5"/>
        <v>13800</v>
      </c>
      <c r="U10" s="13">
        <f t="shared" si="6"/>
        <v>1380</v>
      </c>
      <c r="V10" s="16">
        <f t="shared" si="7"/>
        <v>3.1398790864012365</v>
      </c>
    </row>
    <row r="11" spans="2:22">
      <c r="B11" s="22" t="s">
        <v>22</v>
      </c>
      <c r="C11" s="7">
        <v>3</v>
      </c>
      <c r="D11" s="7">
        <v>10</v>
      </c>
      <c r="E11" s="13">
        <f>(C11*D11)/1</f>
        <v>30</v>
      </c>
      <c r="F11" s="14">
        <f t="shared" si="0"/>
        <v>3</v>
      </c>
      <c r="G11" s="11">
        <f t="shared" si="1"/>
        <v>0.47712125471966244</v>
      </c>
      <c r="H11" s="7">
        <v>8</v>
      </c>
      <c r="I11" s="7">
        <v>10</v>
      </c>
      <c r="J11" s="13">
        <f>(H11*I11)/1</f>
        <v>80</v>
      </c>
      <c r="K11" s="14">
        <f t="shared" si="3"/>
        <v>8</v>
      </c>
      <c r="L11" s="16">
        <f>LOG(K11)</f>
        <v>0.90308998699194354</v>
      </c>
      <c r="M11" s="8" t="s">
        <v>79</v>
      </c>
      <c r="N11" s="8" t="s">
        <v>79</v>
      </c>
      <c r="O11" s="8" t="s">
        <v>79</v>
      </c>
      <c r="P11" s="8" t="s">
        <v>79</v>
      </c>
      <c r="Q11" s="8" t="s">
        <v>79</v>
      </c>
      <c r="R11" s="7">
        <v>108</v>
      </c>
      <c r="S11" s="7">
        <v>100</v>
      </c>
      <c r="T11" s="13">
        <f>(R11*S11)/1</f>
        <v>10800</v>
      </c>
      <c r="U11" s="13">
        <f t="shared" si="6"/>
        <v>1080</v>
      </c>
      <c r="V11" s="21">
        <f t="shared" si="7"/>
        <v>3.0334237554869499</v>
      </c>
    </row>
    <row r="12" spans="2:22">
      <c r="B12" s="24"/>
      <c r="C12" s="7">
        <v>2</v>
      </c>
      <c r="D12" s="7">
        <v>10</v>
      </c>
      <c r="E12" s="13">
        <f t="shared" ref="E12" si="9">(C12*D12)/1</f>
        <v>20</v>
      </c>
      <c r="F12" s="14">
        <f t="shared" si="0"/>
        <v>2</v>
      </c>
      <c r="G12" s="11">
        <f t="shared" si="1"/>
        <v>0.3010299956639812</v>
      </c>
      <c r="H12" s="7">
        <v>7</v>
      </c>
      <c r="I12" s="7">
        <v>10</v>
      </c>
      <c r="J12" s="13">
        <f t="shared" ref="J12" si="10">(H12*I12)/1</f>
        <v>70</v>
      </c>
      <c r="K12" s="14">
        <f t="shared" si="3"/>
        <v>7</v>
      </c>
      <c r="L12" s="16">
        <f>LOG(K12)</f>
        <v>0.84509804001425681</v>
      </c>
      <c r="M12" s="8" t="s">
        <v>79</v>
      </c>
      <c r="N12" s="8" t="s">
        <v>79</v>
      </c>
      <c r="O12" s="8" t="s">
        <v>79</v>
      </c>
      <c r="P12" s="8" t="s">
        <v>79</v>
      </c>
      <c r="Q12" s="8" t="s">
        <v>79</v>
      </c>
      <c r="R12" s="7">
        <v>115</v>
      </c>
      <c r="S12" s="7">
        <v>100</v>
      </c>
      <c r="T12" s="13">
        <f t="shared" ref="T12" si="11">(R12*S12)/1</f>
        <v>11500</v>
      </c>
      <c r="U12" s="13">
        <f t="shared" si="6"/>
        <v>1150</v>
      </c>
      <c r="V12" s="21">
        <f t="shared" si="7"/>
        <v>3.0606978403536118</v>
      </c>
    </row>
  </sheetData>
  <mergeCells count="7">
    <mergeCell ref="R5:V5"/>
    <mergeCell ref="B9:B10"/>
    <mergeCell ref="B11:B12"/>
    <mergeCell ref="B7:B8"/>
    <mergeCell ref="C5:G5"/>
    <mergeCell ref="H5:L5"/>
    <mergeCell ref="M5:Q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E734B-59A1-424C-9603-658C05DA0A56}">
  <sheetPr>
    <tabColor theme="7" tint="0.39997558519241921"/>
  </sheetPr>
  <dimension ref="B3:R44"/>
  <sheetViews>
    <sheetView topLeftCell="A17" workbookViewId="0">
      <selection activeCell="K15" sqref="K15"/>
    </sheetView>
  </sheetViews>
  <sheetFormatPr baseColWidth="10" defaultRowHeight="16"/>
  <cols>
    <col min="1" max="1" width="10.83203125" style="30"/>
    <col min="2" max="2" width="27.5" style="30" customWidth="1"/>
    <col min="3" max="3" width="19.83203125" style="30" customWidth="1"/>
    <col min="4" max="4" width="18.6640625" style="30" customWidth="1"/>
    <col min="5" max="5" width="17.33203125" style="30" customWidth="1"/>
    <col min="6" max="6" width="26.83203125" style="30" customWidth="1"/>
    <col min="7" max="7" width="14.6640625" style="30" customWidth="1"/>
    <col min="8" max="8" width="17.1640625" style="30" customWidth="1"/>
    <col min="9" max="9" width="26.6640625" style="30" customWidth="1"/>
    <col min="10" max="10" width="10.83203125" style="30"/>
    <col min="11" max="11" width="14.1640625" style="30" customWidth="1"/>
    <col min="12" max="12" width="13.83203125" style="30" customWidth="1"/>
    <col min="13" max="13" width="18.33203125" style="30" customWidth="1"/>
    <col min="14" max="14" width="16.1640625" style="30" customWidth="1"/>
    <col min="15" max="15" width="15.83203125" style="30" customWidth="1"/>
    <col min="16" max="16" width="13.6640625" style="30" customWidth="1"/>
    <col min="17" max="17" width="14" style="30" customWidth="1"/>
    <col min="18" max="16384" width="10.83203125" style="30"/>
  </cols>
  <sheetData>
    <row r="3" spans="2:18">
      <c r="C3" s="30" t="s">
        <v>1</v>
      </c>
      <c r="E3" s="30" t="s">
        <v>18</v>
      </c>
      <c r="F3" s="30" t="s">
        <v>163</v>
      </c>
      <c r="G3" s="30" t="s">
        <v>20</v>
      </c>
      <c r="H3" s="30" t="s">
        <v>162</v>
      </c>
    </row>
    <row r="4" spans="2:18">
      <c r="C4" s="30" t="s">
        <v>24</v>
      </c>
      <c r="D4" s="30" t="s">
        <v>144</v>
      </c>
      <c r="E4" s="43">
        <v>1.0396000000000001</v>
      </c>
      <c r="F4" s="43">
        <v>0.65049999999999997</v>
      </c>
      <c r="G4" s="43">
        <v>2.0127000000000002</v>
      </c>
      <c r="H4" s="43">
        <v>2.6674000000000002</v>
      </c>
      <c r="L4" s="43"/>
      <c r="M4" s="42"/>
    </row>
    <row r="5" spans="2:18">
      <c r="D5" s="30" t="s">
        <v>84</v>
      </c>
      <c r="E5" s="43">
        <v>5.5989999999999998E-2</v>
      </c>
      <c r="F5" s="43">
        <v>6.8529999999999994E-2</v>
      </c>
      <c r="G5" s="43">
        <v>1.789E-2</v>
      </c>
      <c r="H5" s="43">
        <v>6.6E-3</v>
      </c>
      <c r="L5" s="43"/>
    </row>
    <row r="6" spans="2:18">
      <c r="E6" s="43"/>
      <c r="L6" s="43"/>
      <c r="M6" s="43"/>
      <c r="N6" s="43"/>
    </row>
    <row r="7" spans="2:18">
      <c r="C7" s="30" t="s">
        <v>1</v>
      </c>
      <c r="L7" s="43"/>
      <c r="M7" s="43"/>
      <c r="N7" s="43"/>
    </row>
    <row r="8" spans="2:18">
      <c r="C8" s="30" t="s">
        <v>23</v>
      </c>
      <c r="D8" s="30" t="s">
        <v>144</v>
      </c>
      <c r="E8" s="43">
        <v>1.6989000000000001</v>
      </c>
      <c r="F8" s="43">
        <v>0</v>
      </c>
      <c r="G8" s="43">
        <v>0</v>
      </c>
      <c r="H8" s="43">
        <v>3.1234999999999999</v>
      </c>
      <c r="L8" s="43"/>
      <c r="M8" s="43"/>
      <c r="N8" s="43"/>
    </row>
    <row r="9" spans="2:18">
      <c r="D9" s="30" t="s">
        <v>84</v>
      </c>
      <c r="E9" s="43">
        <v>1.2290000000000001E-2</v>
      </c>
      <c r="F9" s="43">
        <v>0</v>
      </c>
      <c r="G9" s="43">
        <v>0</v>
      </c>
      <c r="H9" s="43">
        <v>2.3099999999999999E-2</v>
      </c>
      <c r="L9" s="43"/>
      <c r="M9" s="43"/>
      <c r="N9" s="43"/>
    </row>
    <row r="10" spans="2:18">
      <c r="C10" s="30" t="s">
        <v>1</v>
      </c>
      <c r="L10" s="43"/>
      <c r="M10" s="43"/>
      <c r="N10" s="43"/>
    </row>
    <row r="11" spans="2:18">
      <c r="C11" s="30" t="s">
        <v>22</v>
      </c>
      <c r="D11" s="30" t="s">
        <v>144</v>
      </c>
      <c r="E11" s="43">
        <v>0.39050000000000001</v>
      </c>
      <c r="F11" s="43">
        <v>0.87409999999999999</v>
      </c>
      <c r="G11" s="43">
        <v>0</v>
      </c>
      <c r="H11" s="43">
        <v>3.0470999999999999</v>
      </c>
      <c r="L11" s="43"/>
      <c r="M11" s="43"/>
      <c r="N11" s="43"/>
    </row>
    <row r="12" spans="2:18">
      <c r="D12" s="30" t="s">
        <v>84</v>
      </c>
      <c r="E12" s="43">
        <v>0.12655</v>
      </c>
      <c r="F12" s="43">
        <v>4.1009999999999998E-2</v>
      </c>
      <c r="G12" s="43">
        <v>0</v>
      </c>
      <c r="H12" s="43">
        <v>1.9290000000000002E-2</v>
      </c>
      <c r="Q12" s="43"/>
      <c r="R12" s="43"/>
    </row>
    <row r="13" spans="2:18">
      <c r="K13" s="43"/>
      <c r="L13" s="43"/>
      <c r="M13" s="43"/>
    </row>
    <row r="14" spans="2:18" ht="20">
      <c r="B14" s="38" t="s">
        <v>161</v>
      </c>
      <c r="C14" s="41" t="s">
        <v>80</v>
      </c>
      <c r="D14" s="40"/>
      <c r="E14" s="39"/>
      <c r="F14" s="38" t="s">
        <v>88</v>
      </c>
      <c r="K14" s="43"/>
      <c r="L14" s="43"/>
      <c r="M14" s="43"/>
    </row>
    <row r="15" spans="2:18" ht="20">
      <c r="B15" s="36"/>
      <c r="C15" s="37" t="s">
        <v>24</v>
      </c>
      <c r="D15" s="37" t="s">
        <v>23</v>
      </c>
      <c r="E15" s="37" t="s">
        <v>22</v>
      </c>
      <c r="F15" s="36"/>
      <c r="K15" s="43"/>
      <c r="L15" s="43"/>
      <c r="M15" s="43"/>
    </row>
    <row r="16" spans="2:18" ht="24">
      <c r="B16" s="35" t="s">
        <v>160</v>
      </c>
      <c r="C16" s="46" t="s">
        <v>159</v>
      </c>
      <c r="D16" s="46" t="s">
        <v>158</v>
      </c>
      <c r="E16" s="46" t="s">
        <v>157</v>
      </c>
      <c r="F16" s="35" t="s">
        <v>96</v>
      </c>
    </row>
    <row r="17" spans="2:14" ht="24">
      <c r="B17" s="35" t="s">
        <v>156</v>
      </c>
      <c r="C17" s="46" t="s">
        <v>155</v>
      </c>
      <c r="D17" s="46" t="s">
        <v>151</v>
      </c>
      <c r="E17" s="46" t="s">
        <v>154</v>
      </c>
      <c r="F17" s="35" t="s">
        <v>96</v>
      </c>
    </row>
    <row r="18" spans="2:14" ht="24">
      <c r="B18" s="35" t="s">
        <v>153</v>
      </c>
      <c r="C18" s="46" t="s">
        <v>152</v>
      </c>
      <c r="D18" s="46" t="s">
        <v>151</v>
      </c>
      <c r="E18" s="46" t="s">
        <v>151</v>
      </c>
      <c r="F18" s="35" t="s">
        <v>96</v>
      </c>
    </row>
    <row r="19" spans="2:14" ht="24">
      <c r="B19" s="35" t="s">
        <v>150</v>
      </c>
      <c r="C19" s="46" t="s">
        <v>149</v>
      </c>
      <c r="D19" s="46" t="s">
        <v>148</v>
      </c>
      <c r="E19" s="46" t="s">
        <v>147</v>
      </c>
      <c r="F19" s="35" t="s">
        <v>96</v>
      </c>
      <c r="H19" s="51"/>
      <c r="N19" s="43"/>
    </row>
    <row r="20" spans="2:14">
      <c r="B20" s="30" t="s">
        <v>146</v>
      </c>
      <c r="N20" s="43"/>
    </row>
    <row r="21" spans="2:14">
      <c r="B21" s="30" t="s">
        <v>103</v>
      </c>
    </row>
    <row r="33" spans="2:8" ht="20">
      <c r="B33" s="49"/>
      <c r="C33" s="49"/>
      <c r="D33" s="49"/>
      <c r="E33" s="49"/>
      <c r="F33" s="49"/>
      <c r="G33" s="49"/>
      <c r="H33" s="49"/>
    </row>
    <row r="34" spans="2:8" ht="20">
      <c r="B34" s="49"/>
      <c r="C34" s="50"/>
      <c r="D34" s="50"/>
      <c r="E34" s="50"/>
      <c r="F34" s="50"/>
      <c r="G34" s="49"/>
      <c r="H34" s="49"/>
    </row>
    <row r="35" spans="2:8" ht="20">
      <c r="B35" s="49"/>
      <c r="C35" s="50"/>
      <c r="D35" s="50"/>
      <c r="E35" s="50"/>
      <c r="F35" s="50"/>
      <c r="G35" s="49"/>
      <c r="H35" s="49"/>
    </row>
    <row r="36" spans="2:8" ht="20">
      <c r="B36" s="49"/>
      <c r="C36" s="48"/>
      <c r="D36" s="47"/>
      <c r="E36" s="47"/>
      <c r="F36" s="47"/>
      <c r="G36" s="47"/>
      <c r="H36" s="47"/>
    </row>
    <row r="43" spans="2:8">
      <c r="B43" s="30" t="s">
        <v>145</v>
      </c>
    </row>
    <row r="44" spans="2:8">
      <c r="B44" s="30" t="s">
        <v>101</v>
      </c>
    </row>
  </sheetData>
  <mergeCells count="3">
    <mergeCell ref="B14:B15"/>
    <mergeCell ref="C14:E14"/>
    <mergeCell ref="F14:F15"/>
  </mergeCells>
  <pageMargins left="0.7" right="0.7" top="0.75" bottom="0.75" header="0.3" footer="0.3"/>
  <pageSetup paperSize="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56F0-A197-6A40-AF99-70DB14C158D5}">
  <sheetPr>
    <tabColor theme="6" tint="-0.249977111117893"/>
  </sheetPr>
  <dimension ref="B4:G10"/>
  <sheetViews>
    <sheetView workbookViewId="0">
      <selection activeCell="E31" sqref="E31"/>
    </sheetView>
  </sheetViews>
  <sheetFormatPr baseColWidth="10" defaultRowHeight="13"/>
  <cols>
    <col min="2" max="2" width="18.6640625" customWidth="1"/>
    <col min="3" max="3" width="18" customWidth="1"/>
    <col min="4" max="4" width="18.6640625" customWidth="1"/>
    <col min="5" max="5" width="15.5" customWidth="1"/>
    <col min="6" max="6" width="14.33203125" customWidth="1"/>
    <col min="7" max="7" width="14.1640625" customWidth="1"/>
  </cols>
  <sheetData>
    <row r="4" spans="2:7" ht="20">
      <c r="B4" s="17" t="s">
        <v>1</v>
      </c>
      <c r="C4" s="17" t="s">
        <v>25</v>
      </c>
      <c r="D4" s="17" t="s">
        <v>31</v>
      </c>
      <c r="E4" s="17" t="s">
        <v>32</v>
      </c>
      <c r="F4" s="17" t="s">
        <v>26</v>
      </c>
      <c r="G4" s="17" t="s">
        <v>27</v>
      </c>
    </row>
    <row r="5" spans="2:7" ht="20">
      <c r="B5" s="17" t="s">
        <v>24</v>
      </c>
      <c r="C5" s="17">
        <v>1.1859999999999999</v>
      </c>
      <c r="D5" s="18">
        <v>54.368932038834963</v>
      </c>
      <c r="E5" s="18">
        <v>0.33670033670050892</v>
      </c>
      <c r="F5" s="18">
        <v>0.32</v>
      </c>
      <c r="G5" s="18">
        <v>22.155433410226902</v>
      </c>
    </row>
    <row r="6" spans="2:7" ht="20">
      <c r="B6" s="17" t="s">
        <v>24</v>
      </c>
      <c r="C6" s="17">
        <v>1.075</v>
      </c>
      <c r="D6" s="18">
        <v>54.963680387409198</v>
      </c>
      <c r="E6" s="18">
        <v>0.15847860538857889</v>
      </c>
      <c r="F6" s="18">
        <v>0.91</v>
      </c>
      <c r="G6" s="18">
        <v>21.827590182548587</v>
      </c>
    </row>
    <row r="7" spans="2:7" ht="20">
      <c r="B7" s="17" t="s">
        <v>23</v>
      </c>
      <c r="C7" s="17">
        <v>1.099</v>
      </c>
      <c r="D7" s="18">
        <v>50.87</v>
      </c>
      <c r="E7" s="18">
        <v>0.16447368421037672</v>
      </c>
      <c r="F7" s="18">
        <v>0.58139534883709398</v>
      </c>
      <c r="G7" s="18">
        <v>19.071358432840086</v>
      </c>
    </row>
    <row r="8" spans="2:7" ht="20">
      <c r="B8" s="17" t="s">
        <v>23</v>
      </c>
      <c r="C8" s="17">
        <v>1.1140000000000001</v>
      </c>
      <c r="D8" s="18">
        <v>51.31</v>
      </c>
      <c r="E8" s="18">
        <v>0.17241379310329147</v>
      </c>
      <c r="F8" s="18">
        <v>0.70588235294120316</v>
      </c>
      <c r="G8" s="18">
        <v>18.667682762355579</v>
      </c>
    </row>
    <row r="9" spans="2:7" ht="20">
      <c r="B9" s="17" t="s">
        <v>22</v>
      </c>
      <c r="C9" s="17">
        <v>1.1499999999999999</v>
      </c>
      <c r="D9" s="18">
        <v>48.018648018647987</v>
      </c>
      <c r="E9" s="18">
        <v>0.15576323987569046</v>
      </c>
      <c r="F9" s="18">
        <v>0.63291139240504979</v>
      </c>
      <c r="G9" s="18">
        <v>18.779576875186315</v>
      </c>
    </row>
    <row r="10" spans="2:7" ht="20">
      <c r="B10" s="17" t="s">
        <v>22</v>
      </c>
      <c r="C10" s="17">
        <v>1.1599999999999999</v>
      </c>
      <c r="D10" s="18">
        <v>48.477751756440291</v>
      </c>
      <c r="E10" s="18">
        <v>0.62305295950187634</v>
      </c>
      <c r="F10" s="18">
        <v>0.32051282051275665</v>
      </c>
      <c r="G10" s="18">
        <v>18.4477030650906</v>
      </c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05A46-2DF2-DD40-B237-AD81C04FC3EA}">
  <sheetPr>
    <tabColor theme="6" tint="-0.249977111117893"/>
  </sheetPr>
  <dimension ref="B3:H12"/>
  <sheetViews>
    <sheetView workbookViewId="0">
      <selection activeCell="J36" sqref="J36"/>
    </sheetView>
  </sheetViews>
  <sheetFormatPr baseColWidth="10" defaultRowHeight="13"/>
  <sheetData>
    <row r="3" spans="2:8">
      <c r="B3" s="8" t="s">
        <v>1</v>
      </c>
      <c r="C3" s="8" t="s">
        <v>33</v>
      </c>
      <c r="D3" s="8" t="s">
        <v>34</v>
      </c>
      <c r="E3" s="8" t="s">
        <v>35</v>
      </c>
      <c r="F3" s="8" t="s">
        <v>36</v>
      </c>
      <c r="G3" s="8" t="s">
        <v>37</v>
      </c>
      <c r="H3" s="8" t="s">
        <v>78</v>
      </c>
    </row>
    <row r="4" spans="2:8">
      <c r="B4" s="25" t="s">
        <v>77</v>
      </c>
      <c r="C4" s="7">
        <v>40.200000000000003</v>
      </c>
      <c r="D4" s="7">
        <v>4.6100000000000003</v>
      </c>
      <c r="E4" s="7">
        <v>11.35</v>
      </c>
      <c r="F4" s="7">
        <v>12.26</v>
      </c>
      <c r="G4" s="7">
        <v>67.89</v>
      </c>
      <c r="H4" s="9">
        <v>6.22</v>
      </c>
    </row>
    <row r="5" spans="2:8">
      <c r="B5" s="25"/>
      <c r="C5" s="7">
        <v>40.33</v>
      </c>
      <c r="D5" s="7">
        <v>4.0999999999999996</v>
      </c>
      <c r="E5" s="7">
        <v>10.7</v>
      </c>
      <c r="F5" s="7">
        <v>11.46</v>
      </c>
      <c r="G5" s="7">
        <v>69.040000000000006</v>
      </c>
      <c r="H5" s="9">
        <v>6.58</v>
      </c>
    </row>
    <row r="6" spans="2:8">
      <c r="B6" s="25"/>
      <c r="C6" s="7">
        <v>40.42</v>
      </c>
      <c r="D6" s="7">
        <v>4.34</v>
      </c>
      <c r="E6" s="7">
        <v>10.130000000000001</v>
      </c>
      <c r="F6" s="7">
        <v>11.02</v>
      </c>
      <c r="G6" s="7">
        <v>66.78</v>
      </c>
      <c r="H6" s="9">
        <v>6.58</v>
      </c>
    </row>
    <row r="7" spans="2:8">
      <c r="B7" s="25" t="s">
        <v>23</v>
      </c>
      <c r="C7" s="7">
        <v>34.86</v>
      </c>
      <c r="D7" s="7">
        <v>4.38</v>
      </c>
      <c r="E7" s="7">
        <v>9.3800000000000008</v>
      </c>
      <c r="F7" s="7">
        <v>10.36</v>
      </c>
      <c r="G7" s="7">
        <v>64.95</v>
      </c>
      <c r="H7" s="9">
        <v>7.21</v>
      </c>
    </row>
    <row r="8" spans="2:8">
      <c r="B8" s="25"/>
      <c r="C8" s="7">
        <v>35.340000000000003</v>
      </c>
      <c r="D8" s="7">
        <v>4.71</v>
      </c>
      <c r="E8" s="7">
        <v>10.82</v>
      </c>
      <c r="F8" s="7">
        <v>11.8</v>
      </c>
      <c r="G8" s="7">
        <v>66.48</v>
      </c>
      <c r="H8" s="9">
        <v>7.23</v>
      </c>
    </row>
    <row r="9" spans="2:8">
      <c r="B9" s="25"/>
      <c r="C9" s="7">
        <v>34.340000000000003</v>
      </c>
      <c r="D9" s="7">
        <v>4.3600000000000003</v>
      </c>
      <c r="E9" s="7">
        <v>9.77</v>
      </c>
      <c r="F9" s="7">
        <v>10.7</v>
      </c>
      <c r="G9" s="7">
        <v>65.95</v>
      </c>
      <c r="H9" s="9">
        <v>7.23</v>
      </c>
    </row>
    <row r="10" spans="2:8">
      <c r="B10" s="25" t="s">
        <v>22</v>
      </c>
      <c r="C10" s="7">
        <v>29.83</v>
      </c>
      <c r="D10" s="7">
        <v>2.5499999999999998</v>
      </c>
      <c r="E10" s="7">
        <v>4.7300000000000004</v>
      </c>
      <c r="F10" s="7">
        <v>5.37</v>
      </c>
      <c r="G10" s="7">
        <v>61.64</v>
      </c>
      <c r="H10" s="9">
        <v>7.15</v>
      </c>
    </row>
    <row r="11" spans="2:8">
      <c r="B11" s="25"/>
      <c r="C11" s="7">
        <v>31.13</v>
      </c>
      <c r="D11" s="7">
        <v>2.41</v>
      </c>
      <c r="E11" s="7">
        <v>4.9000000000000004</v>
      </c>
      <c r="F11" s="7">
        <v>5.46</v>
      </c>
      <c r="G11" s="7">
        <v>63.81</v>
      </c>
      <c r="H11" s="9">
        <v>7.16</v>
      </c>
    </row>
    <row r="12" spans="2:8">
      <c r="B12" s="25"/>
      <c r="C12" s="7">
        <v>29.91</v>
      </c>
      <c r="D12" s="7">
        <v>2.58</v>
      </c>
      <c r="E12" s="7">
        <v>5.09</v>
      </c>
      <c r="F12" s="7">
        <v>5.71</v>
      </c>
      <c r="G12" s="7">
        <v>63.16</v>
      </c>
      <c r="H12" s="9">
        <v>7.17</v>
      </c>
    </row>
  </sheetData>
  <mergeCells count="3">
    <mergeCell ref="B4:B6"/>
    <mergeCell ref="B7:B9"/>
    <mergeCell ref="B10:B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0D85E-8DCA-984A-8EE4-BAC719D9B775}">
  <sheetPr>
    <tabColor theme="7" tint="0.39997558519241921"/>
  </sheetPr>
  <dimension ref="B3:N27"/>
  <sheetViews>
    <sheetView topLeftCell="A7" workbookViewId="0">
      <selection activeCell="E69" sqref="E69"/>
    </sheetView>
  </sheetViews>
  <sheetFormatPr baseColWidth="10" defaultRowHeight="16"/>
  <cols>
    <col min="1" max="1" width="10.83203125" style="30"/>
    <col min="2" max="2" width="27.33203125" style="30" customWidth="1"/>
    <col min="3" max="3" width="17.1640625" style="30" customWidth="1"/>
    <col min="4" max="4" width="18.83203125" style="30" customWidth="1"/>
    <col min="5" max="5" width="19.33203125" style="30" customWidth="1"/>
    <col min="6" max="6" width="19.5" style="30" customWidth="1"/>
    <col min="7" max="7" width="15.5" style="30" customWidth="1"/>
    <col min="8" max="8" width="19" style="30" customWidth="1"/>
    <col min="9" max="9" width="17.1640625" style="30" customWidth="1"/>
    <col min="10" max="10" width="16.33203125" style="30" customWidth="1"/>
    <col min="11" max="12" width="17" style="30" customWidth="1"/>
    <col min="13" max="13" width="18.6640625" style="30" customWidth="1"/>
    <col min="14" max="16384" width="10.83203125" style="30"/>
  </cols>
  <sheetData>
    <row r="3" spans="2:14">
      <c r="B3" s="30" t="s">
        <v>1</v>
      </c>
      <c r="D3" s="32" t="s">
        <v>78</v>
      </c>
      <c r="E3" s="32" t="s">
        <v>31</v>
      </c>
      <c r="F3" s="32" t="s">
        <v>32</v>
      </c>
      <c r="G3" s="32" t="s">
        <v>25</v>
      </c>
      <c r="H3" s="32" t="s">
        <v>26</v>
      </c>
      <c r="I3" s="32" t="s">
        <v>27</v>
      </c>
      <c r="J3" s="32" t="s">
        <v>33</v>
      </c>
      <c r="K3" s="32" t="s">
        <v>34</v>
      </c>
      <c r="L3" s="32" t="s">
        <v>35</v>
      </c>
      <c r="M3" s="32" t="s">
        <v>36</v>
      </c>
      <c r="N3" s="32" t="s">
        <v>37</v>
      </c>
    </row>
    <row r="4" spans="2:14">
      <c r="B4" s="30" t="s">
        <v>24</v>
      </c>
      <c r="C4" s="30" t="s">
        <v>144</v>
      </c>
      <c r="D4" s="43">
        <v>6.46</v>
      </c>
      <c r="E4" s="43">
        <v>45.454799999999999</v>
      </c>
      <c r="F4" s="43">
        <v>0.24759999999999999</v>
      </c>
      <c r="G4" s="43">
        <v>1.1305000000000001</v>
      </c>
      <c r="H4" s="43">
        <v>0.61499999999999999</v>
      </c>
      <c r="I4" s="43">
        <v>21.991499999999998</v>
      </c>
      <c r="J4" s="43">
        <v>40.316699999999997</v>
      </c>
      <c r="K4" s="43">
        <v>4.3499999999999996</v>
      </c>
      <c r="L4" s="43">
        <v>10.726699999999999</v>
      </c>
      <c r="M4" s="43">
        <v>11.58</v>
      </c>
      <c r="N4" s="43">
        <v>67.903300000000002</v>
      </c>
    </row>
    <row r="5" spans="2:14">
      <c r="C5" s="30" t="s">
        <v>84</v>
      </c>
      <c r="D5" s="43">
        <v>0.20785000000000001</v>
      </c>
      <c r="E5" s="43">
        <v>0.24934000000000001</v>
      </c>
      <c r="F5" s="43">
        <v>0.12601999999999999</v>
      </c>
      <c r="G5" s="43">
        <v>7.8490000000000004E-2</v>
      </c>
      <c r="H5" s="43">
        <v>0.41719000000000001</v>
      </c>
      <c r="I5" s="43">
        <v>0.23182</v>
      </c>
      <c r="J5" s="43">
        <v>0.1106</v>
      </c>
      <c r="K5" s="43">
        <v>0.25514999999999999</v>
      </c>
      <c r="L5" s="43">
        <v>0.61043999999999998</v>
      </c>
      <c r="M5" s="43">
        <v>0.62865000000000004</v>
      </c>
      <c r="N5" s="43">
        <v>1.1300600000000001</v>
      </c>
    </row>
    <row r="6" spans="2:14">
      <c r="B6" s="30" t="s">
        <v>23</v>
      </c>
      <c r="C6" s="30" t="s">
        <v>144</v>
      </c>
      <c r="D6" s="43">
        <v>7.2233000000000001</v>
      </c>
      <c r="E6" s="43">
        <v>48.664499999999997</v>
      </c>
      <c r="F6" s="43">
        <v>0.16839999999999999</v>
      </c>
      <c r="G6" s="43">
        <v>1.1065</v>
      </c>
      <c r="H6" s="43">
        <v>0.64359999999999995</v>
      </c>
      <c r="I6" s="43">
        <v>18.869499999999999</v>
      </c>
      <c r="J6" s="43">
        <v>34.846699999999998</v>
      </c>
      <c r="K6" s="43">
        <v>4.4832999999999998</v>
      </c>
      <c r="L6" s="43">
        <v>9.99</v>
      </c>
      <c r="M6" s="43">
        <v>10.9533</v>
      </c>
      <c r="N6" s="43">
        <v>65.793300000000002</v>
      </c>
    </row>
    <row r="7" spans="2:14">
      <c r="C7" s="30" t="s">
        <v>84</v>
      </c>
      <c r="D7" s="43">
        <v>1.155E-2</v>
      </c>
      <c r="E7" s="43">
        <v>0.36986000000000002</v>
      </c>
      <c r="F7" s="43">
        <v>5.6100000000000004E-3</v>
      </c>
      <c r="G7" s="43">
        <v>1.061E-2</v>
      </c>
      <c r="H7" s="43">
        <v>8.8029999999999997E-2</v>
      </c>
      <c r="I7" s="43">
        <v>0.28544000000000003</v>
      </c>
      <c r="J7" s="43">
        <v>0.50012999999999996</v>
      </c>
      <c r="K7" s="43">
        <v>0.19655</v>
      </c>
      <c r="L7" s="43">
        <v>0.74478</v>
      </c>
      <c r="M7" s="43">
        <v>0.75268000000000002</v>
      </c>
      <c r="N7" s="43">
        <v>0.77693999999999996</v>
      </c>
    </row>
    <row r="8" spans="2:14">
      <c r="B8" s="30" t="s">
        <v>22</v>
      </c>
      <c r="C8" s="30" t="s">
        <v>144</v>
      </c>
      <c r="D8" s="43">
        <v>7.16</v>
      </c>
      <c r="E8" s="43">
        <v>51.868400000000001</v>
      </c>
      <c r="F8" s="43">
        <v>0.38940000000000002</v>
      </c>
      <c r="G8" s="43">
        <v>1.155</v>
      </c>
      <c r="H8" s="43">
        <v>0.47670000000000001</v>
      </c>
      <c r="I8" s="43">
        <v>18.613600000000002</v>
      </c>
      <c r="J8" s="43">
        <v>30.29</v>
      </c>
      <c r="K8" s="43">
        <v>2.5133000000000001</v>
      </c>
      <c r="L8" s="43">
        <v>4.9066999999999998</v>
      </c>
      <c r="M8" s="43">
        <v>5.5133000000000001</v>
      </c>
      <c r="N8" s="43">
        <v>62.87</v>
      </c>
    </row>
    <row r="9" spans="2:14">
      <c r="C9" s="30" t="s">
        <v>84</v>
      </c>
      <c r="D9" s="43">
        <v>0.01</v>
      </c>
      <c r="E9" s="43">
        <v>0.48946000000000001</v>
      </c>
      <c r="F9" s="43">
        <v>0.33041999999999999</v>
      </c>
      <c r="G9" s="43">
        <v>7.0699999999999999E-3</v>
      </c>
      <c r="H9" s="43">
        <v>0.22090000000000001</v>
      </c>
      <c r="I9" s="43">
        <v>0.23466999999999999</v>
      </c>
      <c r="J9" s="43">
        <v>0.72855999999999999</v>
      </c>
      <c r="K9" s="43">
        <v>9.0740000000000001E-2</v>
      </c>
      <c r="L9" s="43">
        <v>0.18009</v>
      </c>
      <c r="M9" s="43">
        <v>0.17616000000000001</v>
      </c>
      <c r="N9" s="43">
        <v>1.1136900000000001</v>
      </c>
    </row>
    <row r="11" spans="2:14" ht="20"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</row>
    <row r="12" spans="2:14" ht="20">
      <c r="B12" s="38" t="s">
        <v>87</v>
      </c>
      <c r="C12" s="41" t="s">
        <v>80</v>
      </c>
      <c r="D12" s="40"/>
      <c r="E12" s="39"/>
      <c r="F12" s="38" t="s">
        <v>88</v>
      </c>
      <c r="G12" s="49"/>
      <c r="H12" s="49"/>
      <c r="I12" s="48"/>
      <c r="J12" s="48"/>
      <c r="K12" s="48"/>
      <c r="L12" s="48"/>
      <c r="M12" s="48"/>
    </row>
    <row r="13" spans="2:14" ht="20">
      <c r="B13" s="36"/>
      <c r="C13" s="37" t="s">
        <v>24</v>
      </c>
      <c r="D13" s="37" t="s">
        <v>23</v>
      </c>
      <c r="E13" s="37" t="s">
        <v>22</v>
      </c>
      <c r="F13" s="36"/>
      <c r="G13" s="49"/>
      <c r="H13" s="49"/>
      <c r="I13" s="48"/>
      <c r="J13" s="48"/>
      <c r="K13" s="48"/>
      <c r="L13" s="48"/>
      <c r="M13" s="48"/>
    </row>
    <row r="14" spans="2:14" ht="24">
      <c r="B14" s="45" t="s">
        <v>78</v>
      </c>
      <c r="C14" s="46" t="s">
        <v>143</v>
      </c>
      <c r="D14" s="46" t="s">
        <v>142</v>
      </c>
      <c r="E14" s="46" t="s">
        <v>141</v>
      </c>
      <c r="F14" s="35" t="s">
        <v>96</v>
      </c>
      <c r="G14" s="49"/>
      <c r="H14" s="49"/>
      <c r="I14" s="48"/>
      <c r="J14" s="48"/>
      <c r="K14" s="48"/>
      <c r="L14" s="48"/>
      <c r="M14" s="48"/>
    </row>
    <row r="15" spans="2:14" ht="24">
      <c r="B15" s="45" t="s">
        <v>140</v>
      </c>
      <c r="C15" s="46" t="s">
        <v>139</v>
      </c>
      <c r="D15" s="46" t="s">
        <v>138</v>
      </c>
      <c r="E15" s="46" t="s">
        <v>137</v>
      </c>
      <c r="F15" s="34" t="s">
        <v>96</v>
      </c>
      <c r="G15" s="47"/>
      <c r="H15" s="47"/>
      <c r="I15" s="47"/>
      <c r="J15" s="47"/>
      <c r="K15" s="47"/>
      <c r="L15" s="47"/>
      <c r="M15" s="47"/>
    </row>
    <row r="16" spans="2:14" ht="20">
      <c r="B16" s="45" t="s">
        <v>136</v>
      </c>
      <c r="C16" s="46" t="s">
        <v>135</v>
      </c>
      <c r="D16" s="46" t="s">
        <v>134</v>
      </c>
      <c r="E16" s="46" t="s">
        <v>133</v>
      </c>
      <c r="F16" s="34" t="s">
        <v>124</v>
      </c>
    </row>
    <row r="17" spans="2:10" ht="20">
      <c r="B17" s="45" t="s">
        <v>132</v>
      </c>
      <c r="C17" s="46" t="s">
        <v>131</v>
      </c>
      <c r="D17" s="46" t="s">
        <v>130</v>
      </c>
      <c r="E17" s="46" t="s">
        <v>129</v>
      </c>
      <c r="F17" s="34" t="s">
        <v>124</v>
      </c>
    </row>
    <row r="18" spans="2:10" ht="20">
      <c r="B18" s="45" t="s">
        <v>128</v>
      </c>
      <c r="C18" s="45" t="s">
        <v>127</v>
      </c>
      <c r="D18" s="45" t="s">
        <v>126</v>
      </c>
      <c r="E18" s="45" t="s">
        <v>125</v>
      </c>
      <c r="F18" s="34" t="s">
        <v>124</v>
      </c>
      <c r="J18" s="43"/>
    </row>
    <row r="19" spans="2:10" ht="24">
      <c r="B19" s="45" t="s">
        <v>123</v>
      </c>
      <c r="C19" s="45" t="s">
        <v>122</v>
      </c>
      <c r="D19" s="45" t="s">
        <v>121</v>
      </c>
      <c r="E19" s="45" t="s">
        <v>120</v>
      </c>
      <c r="F19" s="34" t="s">
        <v>92</v>
      </c>
      <c r="J19" s="43"/>
    </row>
    <row r="20" spans="2:10" ht="24">
      <c r="B20" s="45" t="s">
        <v>33</v>
      </c>
      <c r="C20" s="35" t="s">
        <v>119</v>
      </c>
      <c r="D20" s="35" t="s">
        <v>118</v>
      </c>
      <c r="E20" s="35" t="s">
        <v>117</v>
      </c>
      <c r="F20" s="34" t="s">
        <v>96</v>
      </c>
      <c r="J20" s="43"/>
    </row>
    <row r="21" spans="2:10" ht="24">
      <c r="B21" s="45" t="s">
        <v>34</v>
      </c>
      <c r="C21" s="35" t="s">
        <v>116</v>
      </c>
      <c r="D21" s="35" t="s">
        <v>115</v>
      </c>
      <c r="E21" s="35" t="s">
        <v>114</v>
      </c>
      <c r="F21" s="34" t="s">
        <v>96</v>
      </c>
      <c r="J21" s="43"/>
    </row>
    <row r="22" spans="2:10" ht="24">
      <c r="B22" s="45" t="s">
        <v>35</v>
      </c>
      <c r="C22" s="35" t="s">
        <v>113</v>
      </c>
      <c r="D22" s="35" t="s">
        <v>112</v>
      </c>
      <c r="E22" s="35" t="s">
        <v>111</v>
      </c>
      <c r="F22" s="34" t="s">
        <v>96</v>
      </c>
      <c r="J22" s="43"/>
    </row>
    <row r="23" spans="2:10" ht="24">
      <c r="B23" s="45" t="s">
        <v>36</v>
      </c>
      <c r="C23" s="35" t="s">
        <v>110</v>
      </c>
      <c r="D23" s="35" t="s">
        <v>109</v>
      </c>
      <c r="E23" s="35" t="s">
        <v>108</v>
      </c>
      <c r="F23" s="34" t="s">
        <v>96</v>
      </c>
      <c r="J23" s="43"/>
    </row>
    <row r="24" spans="2:10" ht="24">
      <c r="B24" s="45" t="s">
        <v>37</v>
      </c>
      <c r="C24" s="35" t="s">
        <v>107</v>
      </c>
      <c r="D24" s="35" t="s">
        <v>106</v>
      </c>
      <c r="E24" s="35" t="s">
        <v>105</v>
      </c>
      <c r="F24" s="34" t="s">
        <v>92</v>
      </c>
    </row>
    <row r="26" spans="2:10">
      <c r="B26" s="30" t="s">
        <v>104</v>
      </c>
    </row>
    <row r="27" spans="2:10">
      <c r="B27" s="30" t="s">
        <v>103</v>
      </c>
    </row>
  </sheetData>
  <mergeCells count="3">
    <mergeCell ref="B12:B13"/>
    <mergeCell ref="C12:E12"/>
    <mergeCell ref="F12:F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4788F-E68B-F347-A3F1-AE7F29C52F28}">
  <sheetPr>
    <tabColor theme="6" tint="-0.249977111117893"/>
  </sheetPr>
  <dimension ref="B4:AO13"/>
  <sheetViews>
    <sheetView workbookViewId="0">
      <selection activeCell="K34" sqref="K34"/>
    </sheetView>
  </sheetViews>
  <sheetFormatPr baseColWidth="10" defaultRowHeight="13"/>
  <cols>
    <col min="2" max="2" width="16.1640625" customWidth="1"/>
  </cols>
  <sheetData>
    <row r="4" spans="2:41">
      <c r="B4" s="8" t="s">
        <v>1</v>
      </c>
      <c r="C4" s="19" t="s">
        <v>38</v>
      </c>
      <c r="D4" s="19" t="s">
        <v>39</v>
      </c>
      <c r="E4" s="19" t="s">
        <v>40</v>
      </c>
      <c r="F4" s="19" t="s">
        <v>41</v>
      </c>
      <c r="G4" s="19" t="s">
        <v>42</v>
      </c>
      <c r="H4" s="19" t="s">
        <v>43</v>
      </c>
      <c r="I4" s="19" t="s">
        <v>44</v>
      </c>
      <c r="J4" s="19" t="s">
        <v>45</v>
      </c>
      <c r="K4" s="19" t="s">
        <v>46</v>
      </c>
      <c r="L4" s="19" t="s">
        <v>47</v>
      </c>
      <c r="M4" s="19" t="s">
        <v>48</v>
      </c>
      <c r="N4" s="19" t="s">
        <v>49</v>
      </c>
      <c r="O4" s="19" t="s">
        <v>50</v>
      </c>
      <c r="P4" s="19" t="s">
        <v>51</v>
      </c>
      <c r="Q4" s="19" t="s">
        <v>52</v>
      </c>
      <c r="R4" s="19" t="s">
        <v>53</v>
      </c>
      <c r="S4" s="19" t="s">
        <v>54</v>
      </c>
      <c r="T4" s="19" t="s">
        <v>55</v>
      </c>
      <c r="U4" s="19" t="s">
        <v>56</v>
      </c>
      <c r="V4" s="19" t="s">
        <v>57</v>
      </c>
      <c r="W4" s="19" t="s">
        <v>58</v>
      </c>
      <c r="X4" s="19" t="s">
        <v>59</v>
      </c>
      <c r="Y4" s="19" t="s">
        <v>60</v>
      </c>
      <c r="Z4" s="19" t="s">
        <v>61</v>
      </c>
      <c r="AA4" s="19" t="s">
        <v>62</v>
      </c>
      <c r="AB4" s="19" t="s">
        <v>63</v>
      </c>
      <c r="AC4" s="19" t="s">
        <v>64</v>
      </c>
      <c r="AD4" s="19" t="s">
        <v>65</v>
      </c>
      <c r="AE4" s="19" t="s">
        <v>66</v>
      </c>
      <c r="AF4" s="19" t="s">
        <v>67</v>
      </c>
      <c r="AG4" s="19" t="s">
        <v>68</v>
      </c>
      <c r="AH4" s="19" t="s">
        <v>69</v>
      </c>
      <c r="AI4" s="19" t="s">
        <v>70</v>
      </c>
      <c r="AJ4" s="19" t="s">
        <v>71</v>
      </c>
      <c r="AK4" s="19" t="s">
        <v>72</v>
      </c>
      <c r="AL4" s="19" t="s">
        <v>73</v>
      </c>
      <c r="AM4" s="19" t="s">
        <v>74</v>
      </c>
      <c r="AN4" s="19" t="s">
        <v>75</v>
      </c>
      <c r="AO4" s="19" t="s">
        <v>76</v>
      </c>
    </row>
    <row r="5" spans="2:41">
      <c r="B5" s="22" t="s">
        <v>77</v>
      </c>
      <c r="C5" s="20">
        <v>6.64</v>
      </c>
      <c r="D5" s="20">
        <v>6.64</v>
      </c>
      <c r="E5" s="20">
        <v>6.64</v>
      </c>
      <c r="F5" s="20">
        <v>6.64</v>
      </c>
      <c r="G5" s="20">
        <v>6.64</v>
      </c>
      <c r="H5" s="20">
        <v>6.99</v>
      </c>
      <c r="I5" s="20">
        <v>7.24</v>
      </c>
      <c r="J5" s="20">
        <v>7.47</v>
      </c>
      <c r="K5" s="20">
        <v>7.63</v>
      </c>
      <c r="L5" s="20">
        <v>7.72</v>
      </c>
      <c r="M5" s="20">
        <v>7.91</v>
      </c>
      <c r="N5" s="20">
        <v>8.1</v>
      </c>
      <c r="O5" s="20">
        <v>8.17</v>
      </c>
      <c r="P5" s="20">
        <v>8.4700000000000006</v>
      </c>
      <c r="Q5" s="20">
        <v>9.0500000000000007</v>
      </c>
      <c r="R5" s="20">
        <v>9.7200000000000006</v>
      </c>
      <c r="S5" s="20">
        <v>10.26</v>
      </c>
      <c r="T5" s="20">
        <v>10.68</v>
      </c>
      <c r="U5" s="20">
        <v>11.03</v>
      </c>
      <c r="V5" s="20">
        <v>11.32</v>
      </c>
      <c r="W5" s="20">
        <v>11.59</v>
      </c>
      <c r="X5" s="20">
        <v>11.89</v>
      </c>
      <c r="Y5" s="20">
        <v>12.26</v>
      </c>
      <c r="Z5" s="20">
        <v>12.69</v>
      </c>
      <c r="AA5" s="20">
        <v>13.22</v>
      </c>
      <c r="AB5" s="20">
        <v>13.81</v>
      </c>
      <c r="AC5" s="20">
        <v>14.45</v>
      </c>
      <c r="AD5" s="20">
        <v>15.16</v>
      </c>
      <c r="AE5" s="20">
        <v>15.82</v>
      </c>
      <c r="AF5" s="20">
        <v>16.5</v>
      </c>
      <c r="AG5" s="20">
        <v>17.13</v>
      </c>
      <c r="AH5" s="20">
        <v>17.75</v>
      </c>
      <c r="AI5" s="20">
        <v>18.41</v>
      </c>
      <c r="AJ5" s="20">
        <v>19.059999999999999</v>
      </c>
      <c r="AK5" s="20">
        <v>19.579999999999998</v>
      </c>
      <c r="AL5" s="20">
        <v>19.579999999999998</v>
      </c>
      <c r="AM5" s="20">
        <v>19.579999999999998</v>
      </c>
      <c r="AN5" s="20">
        <v>19.579999999999998</v>
      </c>
      <c r="AO5" s="20">
        <v>19.579999999999998</v>
      </c>
    </row>
    <row r="6" spans="2:41">
      <c r="B6" s="23"/>
      <c r="C6" s="20">
        <v>7.15</v>
      </c>
      <c r="D6" s="20">
        <v>7.15</v>
      </c>
      <c r="E6" s="20">
        <v>7.15</v>
      </c>
      <c r="F6" s="20">
        <v>7.15</v>
      </c>
      <c r="G6" s="20">
        <v>7.15</v>
      </c>
      <c r="H6" s="20">
        <v>7.43</v>
      </c>
      <c r="I6" s="20">
        <v>7.61</v>
      </c>
      <c r="J6" s="20">
        <v>7.78</v>
      </c>
      <c r="K6" s="20">
        <v>7.9</v>
      </c>
      <c r="L6" s="20">
        <v>7.96</v>
      </c>
      <c r="M6" s="20">
        <v>8.11</v>
      </c>
      <c r="N6" s="20">
        <v>8.2799999999999994</v>
      </c>
      <c r="O6" s="20">
        <v>8.32</v>
      </c>
      <c r="P6" s="20">
        <v>8.6</v>
      </c>
      <c r="Q6" s="20">
        <v>9.2100000000000009</v>
      </c>
      <c r="R6" s="20">
        <v>9.91</v>
      </c>
      <c r="S6" s="20">
        <v>10.45</v>
      </c>
      <c r="T6" s="20">
        <v>10.89</v>
      </c>
      <c r="U6" s="20">
        <v>11.22</v>
      </c>
      <c r="V6" s="20">
        <v>11.48</v>
      </c>
      <c r="W6" s="20">
        <v>11.71</v>
      </c>
      <c r="X6" s="20">
        <v>11.96</v>
      </c>
      <c r="Y6" s="20">
        <v>12.27</v>
      </c>
      <c r="Z6" s="20">
        <v>12.65</v>
      </c>
      <c r="AA6" s="20">
        <v>13.13</v>
      </c>
      <c r="AB6" s="20">
        <v>13.63</v>
      </c>
      <c r="AC6" s="20">
        <v>14.24</v>
      </c>
      <c r="AD6" s="20">
        <v>14.9</v>
      </c>
      <c r="AE6" s="20">
        <v>15.54</v>
      </c>
      <c r="AF6" s="20">
        <v>16.18</v>
      </c>
      <c r="AG6" s="20">
        <v>16.75</v>
      </c>
      <c r="AH6" s="20">
        <v>17.350000000000001</v>
      </c>
      <c r="AI6" s="20">
        <v>18.010000000000002</v>
      </c>
      <c r="AJ6" s="20">
        <v>18.64</v>
      </c>
      <c r="AK6" s="20">
        <v>19.149999999999999</v>
      </c>
      <c r="AL6" s="20">
        <v>19.149999999999999</v>
      </c>
      <c r="AM6" s="20">
        <v>19.149999999999999</v>
      </c>
      <c r="AN6" s="20">
        <v>19.149999999999999</v>
      </c>
      <c r="AO6" s="20">
        <v>19.149999999999999</v>
      </c>
    </row>
    <row r="7" spans="2:41">
      <c r="B7" s="24"/>
      <c r="C7" s="20">
        <v>7.12</v>
      </c>
      <c r="D7" s="20">
        <v>7.12</v>
      </c>
      <c r="E7" s="20">
        <v>7.12</v>
      </c>
      <c r="F7" s="20">
        <v>7.12</v>
      </c>
      <c r="G7" s="20">
        <v>7.12</v>
      </c>
      <c r="H7" s="20">
        <v>7.47</v>
      </c>
      <c r="I7" s="20">
        <v>7.74</v>
      </c>
      <c r="J7" s="20">
        <v>7.95</v>
      </c>
      <c r="K7" s="20">
        <v>8.09</v>
      </c>
      <c r="L7" s="20">
        <v>8.18</v>
      </c>
      <c r="M7" s="20">
        <v>8.35</v>
      </c>
      <c r="N7" s="20">
        <v>8.5399999999999991</v>
      </c>
      <c r="O7" s="20">
        <v>8.61</v>
      </c>
      <c r="P7" s="20">
        <v>8.86</v>
      </c>
      <c r="Q7" s="20">
        <v>9.41</v>
      </c>
      <c r="R7" s="20">
        <v>9.98</v>
      </c>
      <c r="S7" s="20">
        <v>10.47</v>
      </c>
      <c r="T7" s="20">
        <v>10.84</v>
      </c>
      <c r="U7" s="20">
        <v>11.16</v>
      </c>
      <c r="V7" s="20">
        <v>11.43</v>
      </c>
      <c r="W7" s="20">
        <v>11.69</v>
      </c>
      <c r="X7" s="20">
        <v>11.96</v>
      </c>
      <c r="Y7" s="20">
        <v>12.3</v>
      </c>
      <c r="Z7" s="20">
        <v>12.72</v>
      </c>
      <c r="AA7" s="20">
        <v>13.23</v>
      </c>
      <c r="AB7" s="20">
        <v>13.75</v>
      </c>
      <c r="AC7" s="20">
        <v>14.4</v>
      </c>
      <c r="AD7" s="20">
        <v>15.07</v>
      </c>
      <c r="AE7" s="20">
        <v>15.75</v>
      </c>
      <c r="AF7" s="20">
        <v>16.37</v>
      </c>
      <c r="AG7" s="20">
        <v>16.93</v>
      </c>
      <c r="AH7" s="20">
        <v>17.510000000000002</v>
      </c>
      <c r="AI7" s="20">
        <v>18.2</v>
      </c>
      <c r="AJ7" s="20">
        <v>18.899999999999999</v>
      </c>
      <c r="AK7" s="20">
        <v>19.440000000000001</v>
      </c>
      <c r="AL7" s="20">
        <v>19.440000000000001</v>
      </c>
      <c r="AM7" s="20">
        <v>19.440000000000001</v>
      </c>
      <c r="AN7" s="20">
        <v>19.440000000000001</v>
      </c>
      <c r="AO7" s="20">
        <v>19.440000000000001</v>
      </c>
    </row>
    <row r="8" spans="2:41">
      <c r="B8" s="25" t="s">
        <v>23</v>
      </c>
      <c r="C8" s="7">
        <v>5.5</v>
      </c>
      <c r="D8" s="7">
        <v>5.5</v>
      </c>
      <c r="E8" s="7">
        <v>5.5</v>
      </c>
      <c r="F8" s="7">
        <v>5.5</v>
      </c>
      <c r="G8" s="7">
        <v>5.5</v>
      </c>
      <c r="H8" s="7">
        <v>5.6</v>
      </c>
      <c r="I8" s="7">
        <v>5.67</v>
      </c>
      <c r="J8" s="7">
        <v>5.77</v>
      </c>
      <c r="K8" s="7">
        <v>5.87</v>
      </c>
      <c r="L8" s="7">
        <v>5.93</v>
      </c>
      <c r="M8" s="7">
        <v>6.05</v>
      </c>
      <c r="N8" s="7">
        <v>6.16</v>
      </c>
      <c r="O8" s="7">
        <v>6.26</v>
      </c>
      <c r="P8" s="7">
        <v>6.43</v>
      </c>
      <c r="Q8" s="7">
        <v>6.73</v>
      </c>
      <c r="R8" s="7">
        <v>7.09</v>
      </c>
      <c r="S8" s="7">
        <v>7.44</v>
      </c>
      <c r="T8" s="7">
        <v>7.78</v>
      </c>
      <c r="U8" s="7">
        <v>8.09</v>
      </c>
      <c r="V8" s="7">
        <v>8.39</v>
      </c>
      <c r="W8" s="7">
        <v>8.66</v>
      </c>
      <c r="X8" s="7">
        <v>8.9499999999999993</v>
      </c>
      <c r="Y8" s="7">
        <v>9.23</v>
      </c>
      <c r="Z8" s="7">
        <v>9.5399999999999991</v>
      </c>
      <c r="AA8" s="7">
        <v>9.8800000000000008</v>
      </c>
      <c r="AB8" s="7">
        <v>10.220000000000001</v>
      </c>
      <c r="AC8" s="7">
        <v>10.57</v>
      </c>
      <c r="AD8" s="7">
        <v>10.98</v>
      </c>
      <c r="AE8" s="7">
        <v>11.38</v>
      </c>
      <c r="AF8" s="7">
        <v>11.82</v>
      </c>
      <c r="AG8" s="7">
        <v>12.25</v>
      </c>
      <c r="AH8" s="7">
        <v>12.7</v>
      </c>
      <c r="AI8" s="7">
        <v>13.17</v>
      </c>
      <c r="AJ8" s="7">
        <v>13.67</v>
      </c>
      <c r="AK8" s="7">
        <v>14.08</v>
      </c>
      <c r="AL8" s="7">
        <v>14.08</v>
      </c>
      <c r="AM8" s="7">
        <v>14.08</v>
      </c>
      <c r="AN8" s="7">
        <v>14.08</v>
      </c>
      <c r="AO8" s="7">
        <v>14.08</v>
      </c>
    </row>
    <row r="9" spans="2:41">
      <c r="B9" s="25"/>
      <c r="C9" s="7">
        <v>5.22</v>
      </c>
      <c r="D9" s="7">
        <v>5.22</v>
      </c>
      <c r="E9" s="7">
        <v>5.22</v>
      </c>
      <c r="F9" s="7">
        <v>5.22</v>
      </c>
      <c r="G9" s="7">
        <v>5.22</v>
      </c>
      <c r="H9" s="7">
        <v>5.38</v>
      </c>
      <c r="I9" s="7">
        <v>5.46</v>
      </c>
      <c r="J9" s="7">
        <v>5.56</v>
      </c>
      <c r="K9" s="7">
        <v>5.68</v>
      </c>
      <c r="L9" s="7">
        <v>5.8</v>
      </c>
      <c r="M9" s="7">
        <v>5.92</v>
      </c>
      <c r="N9" s="7">
        <v>6.06</v>
      </c>
      <c r="O9" s="7">
        <v>6.19</v>
      </c>
      <c r="P9" s="7">
        <v>6.37</v>
      </c>
      <c r="Q9" s="7">
        <v>6.73</v>
      </c>
      <c r="R9" s="7">
        <v>7.14</v>
      </c>
      <c r="S9" s="7">
        <v>7.57</v>
      </c>
      <c r="T9" s="7">
        <v>7.94</v>
      </c>
      <c r="U9" s="7">
        <v>8.3000000000000007</v>
      </c>
      <c r="V9" s="7">
        <v>8.64</v>
      </c>
      <c r="W9" s="7">
        <v>8.9700000000000006</v>
      </c>
      <c r="X9" s="7">
        <v>9.2799999999999994</v>
      </c>
      <c r="Y9" s="7">
        <v>9.59</v>
      </c>
      <c r="Z9" s="7">
        <v>9.93</v>
      </c>
      <c r="AA9" s="7">
        <v>10.32</v>
      </c>
      <c r="AB9" s="7">
        <v>10.66</v>
      </c>
      <c r="AC9" s="7">
        <v>11.08</v>
      </c>
      <c r="AD9" s="7">
        <v>11.49</v>
      </c>
      <c r="AE9" s="7">
        <v>11.94</v>
      </c>
      <c r="AF9" s="7">
        <v>12.4</v>
      </c>
      <c r="AG9" s="7">
        <v>12.86</v>
      </c>
      <c r="AH9" s="7">
        <v>13.33</v>
      </c>
      <c r="AI9" s="7">
        <v>13.8</v>
      </c>
      <c r="AJ9" s="7">
        <v>14.3</v>
      </c>
      <c r="AK9" s="7">
        <v>14.72</v>
      </c>
      <c r="AL9" s="7">
        <v>14.72</v>
      </c>
      <c r="AM9" s="7">
        <v>14.72</v>
      </c>
      <c r="AN9" s="7">
        <v>14.72</v>
      </c>
      <c r="AO9" s="7">
        <v>14.72</v>
      </c>
    </row>
    <row r="10" spans="2:41">
      <c r="B10" s="25"/>
      <c r="C10" s="7">
        <v>5.21</v>
      </c>
      <c r="D10" s="7">
        <v>5.21</v>
      </c>
      <c r="E10" s="7">
        <v>5.21</v>
      </c>
      <c r="F10" s="7">
        <v>5.21</v>
      </c>
      <c r="G10" s="7">
        <v>5.21</v>
      </c>
      <c r="H10" s="7">
        <v>5.32</v>
      </c>
      <c r="I10" s="7">
        <v>5.38</v>
      </c>
      <c r="J10" s="7">
        <v>5.48</v>
      </c>
      <c r="K10" s="7">
        <v>5.55</v>
      </c>
      <c r="L10" s="7">
        <v>5.65</v>
      </c>
      <c r="M10" s="7">
        <v>5.76</v>
      </c>
      <c r="N10" s="7">
        <v>5.87</v>
      </c>
      <c r="O10" s="7">
        <v>5.97</v>
      </c>
      <c r="P10" s="7">
        <v>6.15</v>
      </c>
      <c r="Q10" s="7">
        <v>6.46</v>
      </c>
      <c r="R10" s="7">
        <v>6.83</v>
      </c>
      <c r="S10" s="7">
        <v>7.2</v>
      </c>
      <c r="T10" s="7">
        <v>7.54</v>
      </c>
      <c r="U10" s="7">
        <v>7.85</v>
      </c>
      <c r="V10" s="7">
        <v>8.15</v>
      </c>
      <c r="W10" s="7">
        <v>8.44</v>
      </c>
      <c r="X10" s="7">
        <v>8.7100000000000009</v>
      </c>
      <c r="Y10" s="7">
        <v>8.9700000000000006</v>
      </c>
      <c r="Z10" s="7">
        <v>9.26</v>
      </c>
      <c r="AA10" s="7">
        <v>9.59</v>
      </c>
      <c r="AB10" s="7">
        <v>9.93</v>
      </c>
      <c r="AC10" s="7">
        <v>10.31</v>
      </c>
      <c r="AD10" s="7">
        <v>10.69</v>
      </c>
      <c r="AE10" s="7">
        <v>11.11</v>
      </c>
      <c r="AF10" s="7">
        <v>11.52</v>
      </c>
      <c r="AG10" s="7">
        <v>11.94</v>
      </c>
      <c r="AH10" s="7">
        <v>12.38</v>
      </c>
      <c r="AI10" s="7">
        <v>12.84</v>
      </c>
      <c r="AJ10" s="7">
        <v>13.35</v>
      </c>
      <c r="AK10" s="7">
        <v>13.78</v>
      </c>
      <c r="AL10" s="7">
        <v>13.78</v>
      </c>
      <c r="AM10" s="7">
        <v>13.78</v>
      </c>
      <c r="AN10" s="7">
        <v>13.78</v>
      </c>
      <c r="AO10" s="7">
        <v>13.78</v>
      </c>
    </row>
    <row r="11" spans="2:41">
      <c r="B11" s="25" t="s">
        <v>22</v>
      </c>
      <c r="C11" s="7">
        <v>4.9400000000000004</v>
      </c>
      <c r="D11" s="7">
        <v>4.9400000000000004</v>
      </c>
      <c r="E11" s="7">
        <v>4.9400000000000004</v>
      </c>
      <c r="F11" s="7">
        <v>4.9400000000000004</v>
      </c>
      <c r="G11" s="7">
        <v>4.9400000000000004</v>
      </c>
      <c r="H11" s="7">
        <v>5.01</v>
      </c>
      <c r="I11" s="7">
        <v>5.01</v>
      </c>
      <c r="J11" s="7">
        <v>5.04</v>
      </c>
      <c r="K11" s="7">
        <v>5.0599999999999996</v>
      </c>
      <c r="L11" s="7">
        <v>5.0999999999999996</v>
      </c>
      <c r="M11" s="7">
        <v>5.14</v>
      </c>
      <c r="N11" s="7">
        <v>5.18</v>
      </c>
      <c r="O11" s="7">
        <v>5.23</v>
      </c>
      <c r="P11" s="7">
        <v>5.29</v>
      </c>
      <c r="Q11" s="7">
        <v>5.42</v>
      </c>
      <c r="R11" s="7">
        <v>5.59</v>
      </c>
      <c r="S11" s="7">
        <v>5.72</v>
      </c>
      <c r="T11" s="7">
        <v>5.88</v>
      </c>
      <c r="U11" s="7">
        <v>6</v>
      </c>
      <c r="V11" s="7">
        <v>6.13</v>
      </c>
      <c r="W11" s="7">
        <v>6.25</v>
      </c>
      <c r="X11" s="7">
        <v>6.38</v>
      </c>
      <c r="Y11" s="7">
        <v>6.51</v>
      </c>
      <c r="Z11" s="7">
        <v>6.65</v>
      </c>
      <c r="AA11" s="7">
        <v>6.82</v>
      </c>
      <c r="AB11" s="7">
        <v>6.98</v>
      </c>
      <c r="AC11" s="7">
        <v>7.16</v>
      </c>
      <c r="AD11" s="7">
        <v>7.36</v>
      </c>
      <c r="AE11" s="7">
        <v>7.53</v>
      </c>
      <c r="AF11" s="7">
        <v>7.75</v>
      </c>
      <c r="AG11" s="7">
        <v>7.94</v>
      </c>
      <c r="AH11" s="7">
        <v>8.1199999999999992</v>
      </c>
      <c r="AI11" s="7">
        <v>8.32</v>
      </c>
      <c r="AJ11" s="7">
        <v>8.49</v>
      </c>
      <c r="AK11" s="7">
        <v>8.66</v>
      </c>
      <c r="AL11" s="7">
        <v>8.66</v>
      </c>
      <c r="AM11" s="7">
        <v>8.66</v>
      </c>
      <c r="AN11" s="7">
        <v>8.66</v>
      </c>
      <c r="AO11" s="7">
        <v>8.66</v>
      </c>
    </row>
    <row r="12" spans="2:41">
      <c r="B12" s="25"/>
      <c r="C12" s="7">
        <v>5.34</v>
      </c>
      <c r="D12" s="7">
        <v>5.34</v>
      </c>
      <c r="E12" s="7">
        <v>5.34</v>
      </c>
      <c r="F12" s="7">
        <v>5.34</v>
      </c>
      <c r="G12" s="7">
        <v>5.34</v>
      </c>
      <c r="H12" s="7">
        <v>5.42</v>
      </c>
      <c r="I12" s="7">
        <v>5.41</v>
      </c>
      <c r="J12" s="7">
        <v>5.45</v>
      </c>
      <c r="K12" s="7">
        <v>5.49</v>
      </c>
      <c r="L12" s="7">
        <v>5.53</v>
      </c>
      <c r="M12" s="7">
        <v>5.58</v>
      </c>
      <c r="N12" s="7">
        <v>5.65</v>
      </c>
      <c r="O12" s="7">
        <v>5.67</v>
      </c>
      <c r="P12" s="7">
        <v>5.77</v>
      </c>
      <c r="Q12" s="7">
        <v>5.9</v>
      </c>
      <c r="R12" s="7">
        <v>6.1</v>
      </c>
      <c r="S12" s="7">
        <v>6.25</v>
      </c>
      <c r="T12" s="7">
        <v>6.4</v>
      </c>
      <c r="U12" s="7">
        <v>6.55</v>
      </c>
      <c r="V12" s="7">
        <v>6.67</v>
      </c>
      <c r="W12" s="7">
        <v>6.81</v>
      </c>
      <c r="X12" s="7">
        <v>6.94</v>
      </c>
      <c r="Y12" s="7">
        <v>7.07</v>
      </c>
      <c r="Z12" s="7">
        <v>7.23</v>
      </c>
      <c r="AA12" s="7">
        <v>7.39</v>
      </c>
      <c r="AB12" s="7">
        <v>7.55</v>
      </c>
      <c r="AC12" s="7">
        <v>7.72</v>
      </c>
      <c r="AD12" s="7">
        <v>7.91</v>
      </c>
      <c r="AE12" s="7">
        <v>8.1</v>
      </c>
      <c r="AF12" s="7">
        <v>8.3000000000000007</v>
      </c>
      <c r="AG12" s="7">
        <v>8.48</v>
      </c>
      <c r="AH12" s="7">
        <v>8.67</v>
      </c>
      <c r="AI12" s="7">
        <v>8.8699999999999992</v>
      </c>
      <c r="AJ12" s="7">
        <v>9.07</v>
      </c>
      <c r="AK12" s="7">
        <v>9.23</v>
      </c>
      <c r="AL12" s="7">
        <v>9.23</v>
      </c>
      <c r="AM12" s="7">
        <v>9.23</v>
      </c>
      <c r="AN12" s="7">
        <v>9.23</v>
      </c>
      <c r="AO12" s="7">
        <v>9.23</v>
      </c>
    </row>
    <row r="13" spans="2:41">
      <c r="B13" s="25"/>
      <c r="C13" s="7">
        <v>4.8600000000000003</v>
      </c>
      <c r="D13" s="7">
        <v>4.8600000000000003</v>
      </c>
      <c r="E13" s="7">
        <v>4.8600000000000003</v>
      </c>
      <c r="F13" s="7">
        <v>4.8600000000000003</v>
      </c>
      <c r="G13" s="7">
        <v>4.8600000000000003</v>
      </c>
      <c r="H13" s="7">
        <v>4.93</v>
      </c>
      <c r="I13" s="7">
        <v>4.92</v>
      </c>
      <c r="J13" s="7">
        <v>4.97</v>
      </c>
      <c r="K13" s="7">
        <v>5.0199999999999996</v>
      </c>
      <c r="L13" s="7">
        <v>5.0599999999999996</v>
      </c>
      <c r="M13" s="7">
        <v>5.0999999999999996</v>
      </c>
      <c r="N13" s="7">
        <v>5.14</v>
      </c>
      <c r="O13" s="7">
        <v>5.17</v>
      </c>
      <c r="P13" s="7">
        <v>5.27</v>
      </c>
      <c r="Q13" s="7">
        <v>5.42</v>
      </c>
      <c r="R13" s="7">
        <v>5.59</v>
      </c>
      <c r="S13" s="7">
        <v>5.74</v>
      </c>
      <c r="T13" s="7">
        <v>5.89</v>
      </c>
      <c r="U13" s="7">
        <v>6.03</v>
      </c>
      <c r="V13" s="7">
        <v>6.17</v>
      </c>
      <c r="W13" s="7">
        <v>6.31</v>
      </c>
      <c r="X13" s="7">
        <v>6.44</v>
      </c>
      <c r="Y13" s="7">
        <v>6.57</v>
      </c>
      <c r="Z13" s="7">
        <v>6.7</v>
      </c>
      <c r="AA13" s="7">
        <v>6.89</v>
      </c>
      <c r="AB13" s="7">
        <v>7.05</v>
      </c>
      <c r="AC13" s="7">
        <v>7.23</v>
      </c>
      <c r="AD13" s="7">
        <v>7.4</v>
      </c>
      <c r="AE13" s="7">
        <v>7.6</v>
      </c>
      <c r="AF13" s="7">
        <v>7.8</v>
      </c>
      <c r="AG13" s="7">
        <v>7.98</v>
      </c>
      <c r="AH13" s="7">
        <v>8.17</v>
      </c>
      <c r="AI13" s="7">
        <v>8.3699999999999992</v>
      </c>
      <c r="AJ13" s="7">
        <v>8.56</v>
      </c>
      <c r="AK13" s="7">
        <v>8.7200000000000006</v>
      </c>
      <c r="AL13" s="7">
        <v>8.7200000000000006</v>
      </c>
      <c r="AM13" s="7">
        <v>8.7200000000000006</v>
      </c>
      <c r="AN13" s="7">
        <v>8.7200000000000006</v>
      </c>
      <c r="AO13" s="7">
        <v>8.7200000000000006</v>
      </c>
    </row>
  </sheetData>
  <mergeCells count="3">
    <mergeCell ref="B5:B7"/>
    <mergeCell ref="B8:B10"/>
    <mergeCell ref="B11:B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DCC14-467C-4E44-8875-49195A03C7A3}">
  <sheetPr>
    <tabColor theme="9" tint="-0.249977111117893"/>
    <outlinePr summaryBelow="0" summaryRight="0"/>
  </sheetPr>
  <dimension ref="A1:I35"/>
  <sheetViews>
    <sheetView workbookViewId="0">
      <selection activeCell="H17" sqref="H17:I19"/>
    </sheetView>
  </sheetViews>
  <sheetFormatPr baseColWidth="10" defaultColWidth="12.6640625" defaultRowHeight="15.75" customHeight="1"/>
  <cols>
    <col min="1" max="2" width="12.6640625" style="52"/>
    <col min="3" max="3" width="15.33203125" style="52" customWidth="1"/>
    <col min="4" max="4" width="24.1640625" style="52" customWidth="1"/>
    <col min="5" max="16384" width="12.6640625" style="52"/>
  </cols>
  <sheetData>
    <row r="1" spans="1:5" ht="15.75" customHeight="1">
      <c r="A1" s="57" t="s">
        <v>0</v>
      </c>
    </row>
    <row r="2" spans="1:5" ht="15.75" customHeight="1">
      <c r="A2" s="55" t="s">
        <v>1</v>
      </c>
      <c r="B2" s="56" t="s">
        <v>2</v>
      </c>
      <c r="C2" s="56" t="s">
        <v>3</v>
      </c>
      <c r="D2" s="56" t="s">
        <v>4</v>
      </c>
      <c r="E2" s="56" t="s">
        <v>5</v>
      </c>
    </row>
    <row r="3" spans="1:5" ht="15.75" customHeight="1">
      <c r="A3" s="55" t="s">
        <v>166</v>
      </c>
      <c r="B3" s="54">
        <v>14.428000000000001</v>
      </c>
      <c r="C3" s="54">
        <v>0.505</v>
      </c>
      <c r="D3" s="54">
        <v>17.382999999999999</v>
      </c>
      <c r="E3" s="53">
        <f>(D3-B3-C3)/C3</f>
        <v>4.8514851485148487</v>
      </c>
    </row>
    <row r="4" spans="1:5" ht="15.75" customHeight="1">
      <c r="B4" s="54">
        <v>14.544</v>
      </c>
      <c r="C4" s="54">
        <v>0.499</v>
      </c>
      <c r="D4" s="54">
        <v>17.622</v>
      </c>
      <c r="E4" s="53">
        <f>(D4-B4-C4)/C4</f>
        <v>5.1683366733466922</v>
      </c>
    </row>
    <row r="5" spans="1:5" ht="15.75" customHeight="1">
      <c r="B5" s="54">
        <v>14.68</v>
      </c>
      <c r="C5" s="54">
        <v>0.499</v>
      </c>
      <c r="D5" s="54">
        <v>17.672000000000001</v>
      </c>
      <c r="E5" s="53">
        <f>(D5-B5-C5)/C5</f>
        <v>4.9959919839679374</v>
      </c>
    </row>
    <row r="6" spans="1:5" ht="15.75" customHeight="1">
      <c r="A6" s="55" t="s">
        <v>165</v>
      </c>
      <c r="B6" s="54">
        <v>14.398999999999999</v>
      </c>
      <c r="C6" s="54">
        <v>0.496</v>
      </c>
      <c r="D6" s="54">
        <v>18.181999999999999</v>
      </c>
      <c r="E6" s="53">
        <f>(D6-B6-C6)/C6</f>
        <v>6.6270161290322571</v>
      </c>
    </row>
    <row r="7" spans="1:5" ht="15.75" customHeight="1">
      <c r="B7" s="54">
        <v>14.135</v>
      </c>
      <c r="C7" s="54">
        <v>0.498</v>
      </c>
      <c r="D7" s="54">
        <v>17.666</v>
      </c>
      <c r="E7" s="53">
        <f>(D7-B7-C7)/C7</f>
        <v>6.0903614457831337</v>
      </c>
    </row>
    <row r="8" spans="1:5" ht="15.75" customHeight="1">
      <c r="B8" s="54">
        <v>14.458</v>
      </c>
      <c r="C8" s="54">
        <v>0.498</v>
      </c>
      <c r="D8" s="54">
        <v>18.097999999999999</v>
      </c>
      <c r="E8" s="53">
        <f>(D8-B8-C8)/C8</f>
        <v>6.3092369477911614</v>
      </c>
    </row>
    <row r="9" spans="1:5" ht="15.75" customHeight="1">
      <c r="A9" s="55" t="s">
        <v>164</v>
      </c>
      <c r="B9" s="54">
        <v>14.57</v>
      </c>
      <c r="C9" s="54">
        <v>0.495</v>
      </c>
      <c r="D9" s="54">
        <v>17.422000000000001</v>
      </c>
      <c r="E9" s="53">
        <f>(D9-B9-C9)/C9</f>
        <v>4.7616161616161623</v>
      </c>
    </row>
    <row r="10" spans="1:5" ht="15.75" customHeight="1">
      <c r="B10" s="54">
        <v>14.846</v>
      </c>
      <c r="C10" s="54">
        <v>0.502</v>
      </c>
      <c r="D10" s="54">
        <v>17.780999999999999</v>
      </c>
      <c r="E10" s="53">
        <f>(D10-B10-C10)/C10</f>
        <v>4.846613545816731</v>
      </c>
    </row>
    <row r="11" spans="1:5" ht="15.75" customHeight="1">
      <c r="B11" s="54">
        <v>14.845000000000001</v>
      </c>
      <c r="C11" s="54">
        <v>0.497</v>
      </c>
      <c r="D11" s="54">
        <v>17.716999999999999</v>
      </c>
      <c r="E11" s="53">
        <f>(D11-B11-C11)/C11</f>
        <v>4.7786720321931551</v>
      </c>
    </row>
    <row r="13" spans="1:5" ht="15.75" customHeight="1">
      <c r="A13" s="57" t="s">
        <v>9</v>
      </c>
    </row>
    <row r="14" spans="1:5" ht="15.75" customHeight="1">
      <c r="A14" s="55" t="s">
        <v>1</v>
      </c>
      <c r="B14" s="56" t="s">
        <v>2</v>
      </c>
      <c r="C14" s="56" t="s">
        <v>3</v>
      </c>
      <c r="D14" s="56" t="s">
        <v>4</v>
      </c>
      <c r="E14" s="56" t="s">
        <v>10</v>
      </c>
    </row>
    <row r="15" spans="1:5" ht="15.75" customHeight="1">
      <c r="A15" s="55" t="s">
        <v>166</v>
      </c>
      <c r="B15" s="54">
        <v>10.627000000000001</v>
      </c>
      <c r="C15" s="54">
        <v>0.505</v>
      </c>
      <c r="D15" s="54">
        <v>11.808</v>
      </c>
      <c r="E15" s="53">
        <f>(D15-B15-C15)/C15</f>
        <v>1.3386138613861369</v>
      </c>
    </row>
    <row r="16" spans="1:5" ht="15.75" customHeight="1">
      <c r="B16" s="54">
        <v>17.375</v>
      </c>
      <c r="C16" s="54">
        <v>0.497</v>
      </c>
      <c r="D16" s="54">
        <v>18.584</v>
      </c>
      <c r="E16" s="53">
        <f>(D16-B16-C16)/C16</f>
        <v>1.432595573440643</v>
      </c>
    </row>
    <row r="17" spans="1:9" ht="15.75" customHeight="1">
      <c r="B17" s="54">
        <v>15.808999999999999</v>
      </c>
      <c r="C17" s="54">
        <v>0.5</v>
      </c>
      <c r="D17" s="54">
        <v>17.062000000000001</v>
      </c>
      <c r="E17" s="53">
        <f>(D17-B17-C17)/C17</f>
        <v>1.5060000000000038</v>
      </c>
      <c r="H17" s="52">
        <v>1</v>
      </c>
      <c r="I17" s="52" t="s">
        <v>24</v>
      </c>
    </row>
    <row r="18" spans="1:9" ht="15.75" customHeight="1">
      <c r="A18" s="55" t="s">
        <v>165</v>
      </c>
      <c r="B18" s="54">
        <v>10.615</v>
      </c>
      <c r="C18" s="54">
        <v>0.497</v>
      </c>
      <c r="D18" s="54">
        <v>11.964</v>
      </c>
      <c r="E18" s="53">
        <f>(D18-B18-C18)/C18</f>
        <v>1.7142857142857146</v>
      </c>
      <c r="H18" s="52">
        <v>2</v>
      </c>
      <c r="I18" s="52" t="s">
        <v>23</v>
      </c>
    </row>
    <row r="19" spans="1:9" ht="15.75" customHeight="1">
      <c r="B19" s="54">
        <v>16.922999999999998</v>
      </c>
      <c r="C19" s="54">
        <v>0.497</v>
      </c>
      <c r="D19" s="54">
        <v>18.053999999999998</v>
      </c>
      <c r="E19" s="53">
        <f>(D19-B19-C19)/C19</f>
        <v>1.2756539235412478</v>
      </c>
      <c r="H19" s="52">
        <v>3</v>
      </c>
      <c r="I19" s="52" t="s">
        <v>22</v>
      </c>
    </row>
    <row r="20" spans="1:9" ht="15.75" customHeight="1">
      <c r="B20" s="54">
        <v>17.541</v>
      </c>
      <c r="C20" s="54">
        <v>0.495</v>
      </c>
      <c r="D20" s="54">
        <v>18.652999999999999</v>
      </c>
      <c r="E20" s="53">
        <f>(D20-B20-C20)/C20</f>
        <v>1.2464646464646432</v>
      </c>
    </row>
    <row r="21" spans="1:9" ht="15.75" customHeight="1">
      <c r="A21" s="55" t="s">
        <v>164</v>
      </c>
      <c r="B21" s="54">
        <v>16.766999999999999</v>
      </c>
      <c r="C21" s="54">
        <v>0.499</v>
      </c>
      <c r="D21" s="54">
        <v>17.984999999999999</v>
      </c>
      <c r="E21" s="53">
        <f>(D21-B21-C21)/C21</f>
        <v>1.4408817635270541</v>
      </c>
    </row>
    <row r="22" spans="1:9" ht="15.75" customHeight="1">
      <c r="B22" s="54">
        <v>17.138000000000002</v>
      </c>
      <c r="C22" s="54">
        <v>0.499</v>
      </c>
      <c r="D22" s="54">
        <v>18.108000000000001</v>
      </c>
      <c r="E22" s="53">
        <f>(D22-B22-C22)/C22</f>
        <v>0.94388777555109993</v>
      </c>
    </row>
    <row r="23" spans="1:9" ht="15.75" customHeight="1">
      <c r="B23" s="54">
        <v>16.844999999999999</v>
      </c>
      <c r="C23" s="54">
        <v>0.502</v>
      </c>
      <c r="D23" s="54">
        <v>18.045999999999999</v>
      </c>
      <c r="E23" s="53">
        <f>(D23-B23-C23)/C23</f>
        <v>1.3924302788844631</v>
      </c>
    </row>
    <row r="25" spans="1:9" ht="15.75" customHeight="1">
      <c r="A25" s="57" t="s">
        <v>11</v>
      </c>
    </row>
    <row r="26" spans="1:9" ht="15.75" customHeight="1">
      <c r="A26" s="55" t="s">
        <v>1</v>
      </c>
      <c r="B26" s="54" t="s">
        <v>3</v>
      </c>
      <c r="C26" s="54" t="s">
        <v>12</v>
      </c>
      <c r="D26" s="54" t="s">
        <v>13</v>
      </c>
      <c r="E26" s="56" t="s">
        <v>14</v>
      </c>
    </row>
    <row r="27" spans="1:9" ht="15.75" customHeight="1">
      <c r="A27" s="55" t="s">
        <v>166</v>
      </c>
      <c r="B27" s="54">
        <v>0.497</v>
      </c>
      <c r="C27" s="54">
        <v>0.7</v>
      </c>
      <c r="D27" s="54">
        <v>2.8</v>
      </c>
      <c r="E27" s="53">
        <f>(D27-C27)/B27</f>
        <v>4.225352112676056</v>
      </c>
    </row>
    <row r="28" spans="1:9" ht="15.75" customHeight="1">
      <c r="B28" s="54">
        <v>0.497</v>
      </c>
      <c r="C28" s="54">
        <v>0.8</v>
      </c>
      <c r="D28" s="54">
        <v>2.8</v>
      </c>
      <c r="E28" s="53">
        <f>(D28-C28)/B28</f>
        <v>4.0241448692152915</v>
      </c>
    </row>
    <row r="29" spans="1:9" ht="15.75" customHeight="1">
      <c r="B29" s="54">
        <v>0.503</v>
      </c>
      <c r="C29" s="54">
        <v>0.8</v>
      </c>
      <c r="D29" s="54">
        <v>2.7</v>
      </c>
      <c r="E29" s="53">
        <f>(D29-C29)/B29</f>
        <v>3.7773359840954277</v>
      </c>
    </row>
    <row r="30" spans="1:9" ht="15.75" customHeight="1">
      <c r="A30" s="55" t="s">
        <v>165</v>
      </c>
      <c r="B30" s="54">
        <v>0.505</v>
      </c>
      <c r="C30" s="54">
        <v>0.7</v>
      </c>
      <c r="D30" s="54">
        <v>3.5</v>
      </c>
      <c r="E30" s="53">
        <f>(D30-C30)/B30</f>
        <v>5.5445544554455441</v>
      </c>
    </row>
    <row r="31" spans="1:9" ht="15.75" customHeight="1">
      <c r="B31" s="54">
        <v>0.495</v>
      </c>
      <c r="C31" s="54">
        <v>0.6</v>
      </c>
      <c r="D31" s="54">
        <v>3.3</v>
      </c>
      <c r="E31" s="53">
        <f>(D31-C31)/B31</f>
        <v>5.4545454545454541</v>
      </c>
    </row>
    <row r="32" spans="1:9" ht="15.75" customHeight="1">
      <c r="B32" s="54">
        <v>0.497</v>
      </c>
      <c r="C32" s="54">
        <v>0.7</v>
      </c>
      <c r="D32" s="54">
        <v>3.4</v>
      </c>
      <c r="E32" s="53">
        <f>(D32-C32)/B32</f>
        <v>5.4325955734406444</v>
      </c>
    </row>
    <row r="33" spans="1:5" ht="15.75" customHeight="1">
      <c r="A33" s="55" t="s">
        <v>164</v>
      </c>
      <c r="B33" s="54">
        <v>0.504</v>
      </c>
      <c r="C33" s="54">
        <v>0.7</v>
      </c>
      <c r="D33" s="54">
        <v>2.8</v>
      </c>
      <c r="E33" s="53">
        <f>(D33-C33)/B33</f>
        <v>4.1666666666666661</v>
      </c>
    </row>
    <row r="34" spans="1:5" ht="15.75" customHeight="1">
      <c r="B34" s="54">
        <v>0.5</v>
      </c>
      <c r="C34" s="54">
        <v>0.8</v>
      </c>
      <c r="D34" s="54">
        <v>2.6</v>
      </c>
      <c r="E34" s="53">
        <f>(D34-C34)/B34</f>
        <v>3.6</v>
      </c>
    </row>
    <row r="35" spans="1:5" ht="15.75" customHeight="1">
      <c r="B35" s="54">
        <v>0.5</v>
      </c>
      <c r="C35" s="54">
        <v>0.7</v>
      </c>
      <c r="D35" s="54">
        <v>2.9</v>
      </c>
      <c r="E35" s="53">
        <f>(D35-C35)/B35</f>
        <v>4.4000000000000004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Pasta-Tecnofuncionales</vt:lpstr>
      <vt:lpstr>PASTA Res y Est tech-functl</vt:lpstr>
      <vt:lpstr>Pasta-Microbiología</vt:lpstr>
      <vt:lpstr>PASTA Res y Est Microbiology</vt:lpstr>
      <vt:lpstr>Pasta-Composición</vt:lpstr>
      <vt:lpstr>Pasta-Color y pH</vt:lpstr>
      <vt:lpstr>PASTA Res y Est PhyChem Compos</vt:lpstr>
      <vt:lpstr>Pasta-Espectro</vt:lpstr>
      <vt:lpstr>HARINA Tecnofuncionales</vt:lpstr>
      <vt:lpstr>HARINAS res y est Tech-Funct </vt:lpstr>
      <vt:lpstr>HARINA Microbiología</vt:lpstr>
      <vt:lpstr>HARINAS res y est Microb</vt:lpstr>
      <vt:lpstr>HARINA Composición</vt:lpstr>
      <vt:lpstr>HARINA Color, pH</vt:lpstr>
      <vt:lpstr>HARINAS res y est Phys y Comp</vt:lpstr>
      <vt:lpstr>HARINA espectro</vt:lpstr>
      <vt:lpstr>HARINAS res y est espectro</vt:lpstr>
      <vt:lpstr>JUICES oBrix</vt:lpstr>
      <vt:lpstr>JUICE-res y est Brix</vt:lpstr>
      <vt:lpstr>ÁC. ORGÁNICOS Pasta-harina-juic</vt:lpstr>
      <vt:lpstr>AZÚCARES pasta-harina-juic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Fernandez Lopez, Juana</cp:lastModifiedBy>
  <dcterms:created xsi:type="dcterms:W3CDTF">2023-03-13T11:59:47Z</dcterms:created>
  <dcterms:modified xsi:type="dcterms:W3CDTF">2026-04-16T11:00:22Z</dcterms:modified>
</cp:coreProperties>
</file>