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540" tabRatio="500"/>
  </bookViews>
  <sheets>
    <sheet name="Hoja1" sheetId="1" r:id="rId1"/>
  </sheets>
  <externalReferences>
    <externalReference r:id="rId2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5" i="1" l="1"/>
  <c r="C295" i="1"/>
  <c r="B14" i="1"/>
  <c r="C13" i="1"/>
  <c r="D13" i="1"/>
  <c r="C14" i="1"/>
  <c r="D14" i="1"/>
  <c r="C15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30" i="1"/>
  <c r="D30" i="1"/>
  <c r="B31" i="1"/>
  <c r="C31" i="1"/>
  <c r="D31" i="1"/>
  <c r="D32" i="1"/>
  <c r="D33" i="1"/>
  <c r="D34" i="1"/>
  <c r="D35" i="1"/>
  <c r="D36" i="1"/>
  <c r="D37" i="1"/>
  <c r="C38" i="1"/>
  <c r="D38" i="1"/>
  <c r="D39" i="1"/>
  <c r="D40" i="1"/>
  <c r="D41" i="1"/>
  <c r="B42" i="1"/>
  <c r="C42" i="1"/>
  <c r="D42" i="1"/>
  <c r="C43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C57" i="1"/>
  <c r="D57" i="1"/>
  <c r="B58" i="1"/>
  <c r="C58" i="1"/>
  <c r="D58" i="1"/>
  <c r="D59" i="1"/>
  <c r="D60" i="1"/>
  <c r="D61" i="1"/>
  <c r="D62" i="1"/>
  <c r="D63" i="1"/>
  <c r="D64" i="1"/>
  <c r="D65" i="1"/>
  <c r="D66" i="1"/>
  <c r="D67" i="1"/>
  <c r="C68" i="1"/>
  <c r="D68" i="1"/>
  <c r="C69" i="1"/>
  <c r="D69" i="1"/>
  <c r="C70" i="1"/>
  <c r="D70" i="1"/>
  <c r="D71" i="1"/>
  <c r="D72" i="1"/>
  <c r="D73" i="1"/>
  <c r="B74" i="1"/>
  <c r="C74" i="1"/>
  <c r="D74" i="1"/>
  <c r="D75" i="1"/>
  <c r="D76" i="1"/>
  <c r="C77" i="1"/>
  <c r="D77" i="1"/>
  <c r="D78" i="1"/>
  <c r="D79" i="1"/>
  <c r="D80" i="1"/>
  <c r="C81" i="1"/>
  <c r="D81" i="1"/>
  <c r="D82" i="1"/>
  <c r="D83" i="1"/>
  <c r="D84" i="1"/>
  <c r="D85" i="1"/>
  <c r="D86" i="1"/>
  <c r="D87" i="1"/>
  <c r="D88" i="1"/>
  <c r="C89" i="1"/>
  <c r="D89" i="1"/>
  <c r="D90" i="1"/>
  <c r="C91" i="1"/>
  <c r="D91" i="1"/>
  <c r="C92" i="1"/>
  <c r="D92" i="1"/>
  <c r="D93" i="1"/>
  <c r="C94" i="1"/>
  <c r="D94" i="1"/>
  <c r="C95" i="1"/>
  <c r="D95" i="1"/>
  <c r="D96" i="1"/>
  <c r="D97" i="1"/>
  <c r="D98" i="1"/>
  <c r="D99" i="1"/>
  <c r="D100" i="1"/>
  <c r="D101" i="1"/>
  <c r="D102" i="1"/>
  <c r="D103" i="1"/>
  <c r="C104" i="1"/>
  <c r="D104" i="1"/>
  <c r="C105" i="1"/>
  <c r="D105" i="1"/>
  <c r="C106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C120" i="1"/>
  <c r="D120" i="1"/>
  <c r="C121" i="1"/>
  <c r="D121" i="1"/>
  <c r="D122" i="1"/>
  <c r="B123" i="1"/>
  <c r="C123" i="1"/>
  <c r="D123" i="1"/>
  <c r="C124" i="1"/>
  <c r="D124" i="1"/>
  <c r="B125" i="1"/>
  <c r="C125" i="1"/>
  <c r="D125" i="1"/>
  <c r="D126" i="1"/>
  <c r="D127" i="1"/>
  <c r="D128" i="1"/>
  <c r="C129" i="1"/>
  <c r="D129" i="1"/>
  <c r="D130" i="1"/>
  <c r="C131" i="1"/>
  <c r="D131" i="1"/>
  <c r="D132" i="1"/>
  <c r="D133" i="1"/>
  <c r="C134" i="1"/>
  <c r="D134" i="1"/>
  <c r="D135" i="1"/>
  <c r="D136" i="1"/>
  <c r="D137" i="1"/>
  <c r="D138" i="1"/>
  <c r="B139" i="1"/>
  <c r="C139" i="1"/>
  <c r="D139" i="1"/>
  <c r="D140" i="1"/>
  <c r="B141" i="1"/>
  <c r="C141" i="1"/>
  <c r="D141" i="1"/>
  <c r="D142" i="1"/>
  <c r="C143" i="1"/>
  <c r="D143" i="1"/>
  <c r="D144" i="1"/>
  <c r="C145" i="1"/>
  <c r="D145" i="1"/>
  <c r="C146" i="1"/>
  <c r="D146" i="1"/>
  <c r="D147" i="1"/>
  <c r="D148" i="1"/>
  <c r="D149" i="1"/>
  <c r="D150" i="1"/>
  <c r="D151" i="1"/>
  <c r="D152" i="1"/>
  <c r="D153" i="1"/>
  <c r="D154" i="1"/>
  <c r="B155" i="1"/>
  <c r="C155" i="1"/>
  <c r="D155" i="1"/>
  <c r="D156" i="1"/>
  <c r="C157" i="1"/>
  <c r="D157" i="1"/>
  <c r="D158" i="1"/>
  <c r="B159" i="1"/>
  <c r="C159" i="1"/>
  <c r="D159" i="1"/>
  <c r="D160" i="1"/>
  <c r="D161" i="1"/>
  <c r="D162" i="1"/>
  <c r="C163" i="1"/>
  <c r="D163" i="1"/>
  <c r="D164" i="1"/>
  <c r="D165" i="1"/>
  <c r="C166" i="1"/>
  <c r="D166" i="1"/>
  <c r="D167" i="1"/>
  <c r="D168" i="1"/>
  <c r="C169" i="1"/>
  <c r="D169" i="1"/>
  <c r="B170" i="1"/>
  <c r="C170" i="1"/>
  <c r="D170" i="1"/>
  <c r="D171" i="1"/>
  <c r="D172" i="1"/>
  <c r="D173" i="1"/>
  <c r="B174" i="1"/>
  <c r="C174" i="1"/>
  <c r="D174" i="1"/>
  <c r="D175" i="1"/>
  <c r="B176" i="1"/>
  <c r="C176" i="1"/>
  <c r="D176" i="1"/>
  <c r="D177" i="1"/>
  <c r="D178" i="1"/>
  <c r="D179" i="1"/>
  <c r="D180" i="1"/>
  <c r="D181" i="1"/>
  <c r="C182" i="1"/>
  <c r="D182" i="1"/>
  <c r="B183" i="1"/>
  <c r="C183" i="1"/>
  <c r="D183" i="1"/>
  <c r="D184" i="1"/>
  <c r="C185" i="1"/>
  <c r="D185" i="1"/>
  <c r="D186" i="1"/>
  <c r="D187" i="1"/>
  <c r="B188" i="1"/>
  <c r="C188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C200" i="1"/>
  <c r="D200" i="1"/>
  <c r="D201" i="1"/>
  <c r="D202" i="1"/>
  <c r="D203" i="1"/>
  <c r="D204" i="1"/>
  <c r="B205" i="1"/>
  <c r="C205" i="1"/>
  <c r="D205" i="1"/>
  <c r="D206" i="1"/>
  <c r="D207" i="1"/>
  <c r="D208" i="1"/>
  <c r="D209" i="1"/>
  <c r="D210" i="1"/>
  <c r="D211" i="1"/>
  <c r="D212" i="1"/>
  <c r="D213" i="1"/>
  <c r="C214" i="1"/>
  <c r="D214" i="1"/>
  <c r="D215" i="1"/>
  <c r="C216" i="1"/>
  <c r="D216" i="1"/>
  <c r="D217" i="1"/>
  <c r="D218" i="1"/>
  <c r="B219" i="1"/>
  <c r="C219" i="1"/>
  <c r="D219" i="1"/>
  <c r="B220" i="1"/>
  <c r="C220" i="1"/>
  <c r="D220" i="1"/>
  <c r="D221" i="1"/>
  <c r="C222" i="1"/>
  <c r="D222" i="1"/>
  <c r="D223" i="1"/>
  <c r="D224" i="1"/>
  <c r="D225" i="1"/>
  <c r="D226" i="1"/>
  <c r="D227" i="1"/>
  <c r="D228" i="1"/>
  <c r="D229" i="1"/>
  <c r="D230" i="1"/>
  <c r="D231" i="1"/>
  <c r="D232" i="1"/>
  <c r="C233" i="1"/>
  <c r="D233" i="1"/>
  <c r="D234" i="1"/>
  <c r="C235" i="1"/>
  <c r="D235" i="1"/>
  <c r="D236" i="1"/>
  <c r="D237" i="1"/>
  <c r="C238" i="1"/>
  <c r="D238" i="1"/>
  <c r="D239" i="1"/>
  <c r="C240" i="1"/>
  <c r="D240" i="1"/>
  <c r="D241" i="1"/>
  <c r="D242" i="1"/>
  <c r="C243" i="1"/>
  <c r="D243" i="1"/>
  <c r="D244" i="1"/>
  <c r="D245" i="1"/>
  <c r="D246" i="1"/>
  <c r="D247" i="1"/>
  <c r="C248" i="1"/>
  <c r="D248" i="1"/>
  <c r="C249" i="1"/>
  <c r="D249" i="1"/>
  <c r="D250" i="1"/>
  <c r="D251" i="1"/>
  <c r="D252" i="1"/>
  <c r="D253" i="1"/>
  <c r="D254" i="1"/>
  <c r="D255" i="1"/>
  <c r="D256" i="1"/>
  <c r="D257" i="1"/>
  <c r="D258" i="1"/>
  <c r="C259" i="1"/>
  <c r="D259" i="1"/>
  <c r="D260" i="1"/>
  <c r="D261" i="1"/>
  <c r="D262" i="1"/>
  <c r="D263" i="1"/>
  <c r="D264" i="1"/>
  <c r="B265" i="1"/>
  <c r="C265" i="1"/>
  <c r="D265" i="1"/>
  <c r="D266" i="1"/>
  <c r="D267" i="1"/>
  <c r="D268" i="1"/>
  <c r="B269" i="1"/>
  <c r="C269" i="1"/>
  <c r="D269" i="1"/>
  <c r="C270" i="1"/>
  <c r="D270" i="1"/>
  <c r="B271" i="1"/>
  <c r="C271" i="1"/>
  <c r="D271" i="1"/>
  <c r="D272" i="1"/>
  <c r="C273" i="1"/>
  <c r="D273" i="1"/>
  <c r="C274" i="1"/>
  <c r="D274" i="1"/>
  <c r="D275" i="1"/>
  <c r="C276" i="1"/>
  <c r="D276" i="1"/>
  <c r="D277" i="1"/>
  <c r="D278" i="1"/>
  <c r="D279" i="1"/>
  <c r="D280" i="1"/>
  <c r="D281" i="1"/>
  <c r="D282" i="1"/>
  <c r="B283" i="1"/>
  <c r="C283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6" i="1"/>
  <c r="C7" i="1"/>
  <c r="D7" i="1"/>
  <c r="D8" i="1"/>
  <c r="D9" i="1"/>
  <c r="D10" i="1"/>
  <c r="D11" i="1"/>
  <c r="D12" i="1"/>
  <c r="C5" i="1"/>
  <c r="D5" i="1"/>
  <c r="E5" i="1"/>
  <c r="G5" i="1"/>
  <c r="H5" i="1"/>
  <c r="I5" i="1"/>
  <c r="E32" i="1"/>
  <c r="G32" i="1"/>
  <c r="H32" i="1"/>
  <c r="J32" i="1"/>
  <c r="L32" i="1"/>
  <c r="M32" i="1"/>
  <c r="E33" i="1"/>
  <c r="G33" i="1"/>
  <c r="H33" i="1"/>
  <c r="J33" i="1"/>
  <c r="L33" i="1"/>
  <c r="M33" i="1"/>
  <c r="E34" i="1"/>
  <c r="G34" i="1"/>
  <c r="H34" i="1"/>
  <c r="J34" i="1"/>
  <c r="L34" i="1"/>
  <c r="M34" i="1"/>
  <c r="E35" i="1"/>
  <c r="G35" i="1"/>
  <c r="M35" i="1"/>
  <c r="E36" i="1"/>
  <c r="G36" i="1"/>
  <c r="H36" i="1"/>
  <c r="J36" i="1"/>
  <c r="L36" i="1"/>
  <c r="M36" i="1"/>
  <c r="E37" i="1"/>
  <c r="G37" i="1"/>
  <c r="H37" i="1"/>
  <c r="J37" i="1"/>
  <c r="L37" i="1"/>
  <c r="M37" i="1"/>
  <c r="E38" i="1"/>
  <c r="G38" i="1"/>
  <c r="H38" i="1"/>
  <c r="J38" i="1"/>
  <c r="L38" i="1"/>
  <c r="M38" i="1"/>
  <c r="E39" i="1"/>
  <c r="G39" i="1"/>
  <c r="H39" i="1"/>
  <c r="J39" i="1"/>
  <c r="L39" i="1"/>
  <c r="M39" i="1"/>
  <c r="E40" i="1"/>
  <c r="G40" i="1"/>
  <c r="H40" i="1"/>
  <c r="J40" i="1"/>
  <c r="L40" i="1"/>
  <c r="M40" i="1"/>
  <c r="E41" i="1"/>
  <c r="G41" i="1"/>
  <c r="H41" i="1"/>
  <c r="J41" i="1"/>
  <c r="L41" i="1"/>
  <c r="M41" i="1"/>
  <c r="E42" i="1"/>
  <c r="G42" i="1"/>
  <c r="H42" i="1"/>
  <c r="J42" i="1"/>
  <c r="L42" i="1"/>
  <c r="M42" i="1"/>
  <c r="E43" i="1"/>
  <c r="G43" i="1"/>
  <c r="H43" i="1"/>
  <c r="J43" i="1"/>
  <c r="L43" i="1"/>
  <c r="M43" i="1"/>
  <c r="E44" i="1"/>
  <c r="G44" i="1"/>
  <c r="H44" i="1"/>
  <c r="J44" i="1"/>
  <c r="L44" i="1"/>
  <c r="M44" i="1"/>
  <c r="E45" i="1"/>
  <c r="G45" i="1"/>
  <c r="H45" i="1"/>
  <c r="J45" i="1"/>
  <c r="L45" i="1"/>
  <c r="M45" i="1"/>
  <c r="E46" i="1"/>
  <c r="G46" i="1"/>
  <c r="H46" i="1"/>
  <c r="J46" i="1"/>
  <c r="L46" i="1"/>
  <c r="M46" i="1"/>
  <c r="E47" i="1"/>
  <c r="G47" i="1"/>
  <c r="H47" i="1"/>
  <c r="J47" i="1"/>
  <c r="L47" i="1"/>
  <c r="M47" i="1"/>
  <c r="E48" i="1"/>
  <c r="G48" i="1"/>
  <c r="H48" i="1"/>
  <c r="J48" i="1"/>
  <c r="L48" i="1"/>
  <c r="M48" i="1"/>
  <c r="E49" i="1"/>
  <c r="G49" i="1"/>
  <c r="H49" i="1"/>
  <c r="J49" i="1"/>
  <c r="L49" i="1"/>
  <c r="M49" i="1"/>
  <c r="E50" i="1"/>
  <c r="G50" i="1"/>
  <c r="H50" i="1"/>
  <c r="J50" i="1"/>
  <c r="L50" i="1"/>
  <c r="M50" i="1"/>
  <c r="E51" i="1"/>
  <c r="G51" i="1"/>
  <c r="H51" i="1"/>
  <c r="J51" i="1"/>
  <c r="L51" i="1"/>
  <c r="M51" i="1"/>
  <c r="E52" i="1"/>
  <c r="G52" i="1"/>
  <c r="H52" i="1"/>
  <c r="J52" i="1"/>
  <c r="L52" i="1"/>
  <c r="M52" i="1"/>
  <c r="E53" i="1"/>
  <c r="G53" i="1"/>
  <c r="H53" i="1"/>
  <c r="J53" i="1"/>
  <c r="L53" i="1"/>
  <c r="M53" i="1"/>
  <c r="E54" i="1"/>
  <c r="G54" i="1"/>
  <c r="H54" i="1"/>
  <c r="J54" i="1"/>
  <c r="L54" i="1"/>
  <c r="M54" i="1"/>
  <c r="E55" i="1"/>
  <c r="G55" i="1"/>
  <c r="H55" i="1"/>
  <c r="J55" i="1"/>
  <c r="L55" i="1"/>
  <c r="M55" i="1"/>
  <c r="E56" i="1"/>
  <c r="G56" i="1"/>
  <c r="H56" i="1"/>
  <c r="J56" i="1"/>
  <c r="L56" i="1"/>
  <c r="M56" i="1"/>
  <c r="E57" i="1"/>
  <c r="G57" i="1"/>
  <c r="H57" i="1"/>
  <c r="J57" i="1"/>
  <c r="L57" i="1"/>
  <c r="M57" i="1"/>
  <c r="E58" i="1"/>
  <c r="G58" i="1"/>
  <c r="H58" i="1"/>
  <c r="J58" i="1"/>
  <c r="L58" i="1"/>
  <c r="M58" i="1"/>
  <c r="E59" i="1"/>
  <c r="G59" i="1"/>
  <c r="M59" i="1"/>
  <c r="E60" i="1"/>
  <c r="G60" i="1"/>
  <c r="M60" i="1"/>
  <c r="E61" i="1"/>
  <c r="G61" i="1"/>
  <c r="M61" i="1"/>
  <c r="E62" i="1"/>
  <c r="G62" i="1"/>
  <c r="H62" i="1"/>
  <c r="J62" i="1"/>
  <c r="L62" i="1"/>
  <c r="M62" i="1"/>
  <c r="E63" i="1"/>
  <c r="G63" i="1"/>
  <c r="H63" i="1"/>
  <c r="J63" i="1"/>
  <c r="L63" i="1"/>
  <c r="M63" i="1"/>
  <c r="E64" i="1"/>
  <c r="G64" i="1"/>
  <c r="M64" i="1"/>
  <c r="E65" i="1"/>
  <c r="G65" i="1"/>
  <c r="H65" i="1"/>
  <c r="J65" i="1"/>
  <c r="L65" i="1"/>
  <c r="M65" i="1"/>
  <c r="E66" i="1"/>
  <c r="G66" i="1"/>
  <c r="H66" i="1"/>
  <c r="J66" i="1"/>
  <c r="L66" i="1"/>
  <c r="M66" i="1"/>
  <c r="E67" i="1"/>
  <c r="G67" i="1"/>
  <c r="H67" i="1"/>
  <c r="J67" i="1"/>
  <c r="L67" i="1"/>
  <c r="M67" i="1"/>
  <c r="E68" i="1"/>
  <c r="G68" i="1"/>
  <c r="H68" i="1"/>
  <c r="J68" i="1"/>
  <c r="L68" i="1"/>
  <c r="M68" i="1"/>
  <c r="E69" i="1"/>
  <c r="G69" i="1"/>
  <c r="H69" i="1"/>
  <c r="J69" i="1"/>
  <c r="L69" i="1"/>
  <c r="M69" i="1"/>
  <c r="E70" i="1"/>
  <c r="G70" i="1"/>
  <c r="H70" i="1"/>
  <c r="J70" i="1"/>
  <c r="L70" i="1"/>
  <c r="M70" i="1"/>
  <c r="E71" i="1"/>
  <c r="G71" i="1"/>
  <c r="H71" i="1"/>
  <c r="J71" i="1"/>
  <c r="L71" i="1"/>
  <c r="M71" i="1"/>
  <c r="E72" i="1"/>
  <c r="G72" i="1"/>
  <c r="H72" i="1"/>
  <c r="J72" i="1"/>
  <c r="L72" i="1"/>
  <c r="M72" i="1"/>
  <c r="E73" i="1"/>
  <c r="G73" i="1"/>
  <c r="H73" i="1"/>
  <c r="J73" i="1"/>
  <c r="L73" i="1"/>
  <c r="M73" i="1"/>
  <c r="E74" i="1"/>
  <c r="G74" i="1"/>
  <c r="H74" i="1"/>
  <c r="J74" i="1"/>
  <c r="L74" i="1"/>
  <c r="M74" i="1"/>
  <c r="E75" i="1"/>
  <c r="G75" i="1"/>
  <c r="H75" i="1"/>
  <c r="J75" i="1"/>
  <c r="L75" i="1"/>
  <c r="M75" i="1"/>
  <c r="E76" i="1"/>
  <c r="G76" i="1"/>
  <c r="H76" i="1"/>
  <c r="J76" i="1"/>
  <c r="L76" i="1"/>
  <c r="M76" i="1"/>
  <c r="E77" i="1"/>
  <c r="G77" i="1"/>
  <c r="H77" i="1"/>
  <c r="J77" i="1"/>
  <c r="L77" i="1"/>
  <c r="M77" i="1"/>
  <c r="E78" i="1"/>
  <c r="G78" i="1"/>
  <c r="H78" i="1"/>
  <c r="J78" i="1"/>
  <c r="L78" i="1"/>
  <c r="M78" i="1"/>
  <c r="E79" i="1"/>
  <c r="G79" i="1"/>
  <c r="H79" i="1"/>
  <c r="J79" i="1"/>
  <c r="L79" i="1"/>
  <c r="M79" i="1"/>
  <c r="E80" i="1"/>
  <c r="G80" i="1"/>
  <c r="M80" i="1"/>
  <c r="E81" i="1"/>
  <c r="G81" i="1"/>
  <c r="H81" i="1"/>
  <c r="J81" i="1"/>
  <c r="L81" i="1"/>
  <c r="M81" i="1"/>
  <c r="E82" i="1"/>
  <c r="G82" i="1"/>
  <c r="H82" i="1"/>
  <c r="J82" i="1"/>
  <c r="L82" i="1"/>
  <c r="M82" i="1"/>
  <c r="E83" i="1"/>
  <c r="G83" i="1"/>
  <c r="H83" i="1"/>
  <c r="J83" i="1"/>
  <c r="L83" i="1"/>
  <c r="M83" i="1"/>
  <c r="E84" i="1"/>
  <c r="G84" i="1"/>
  <c r="H84" i="1"/>
  <c r="J84" i="1"/>
  <c r="L84" i="1"/>
  <c r="M84" i="1"/>
  <c r="E85" i="1"/>
  <c r="G85" i="1"/>
  <c r="M85" i="1"/>
  <c r="E86" i="1"/>
  <c r="G86" i="1"/>
  <c r="H86" i="1"/>
  <c r="J86" i="1"/>
  <c r="L86" i="1"/>
  <c r="M86" i="1"/>
  <c r="E87" i="1"/>
  <c r="G87" i="1"/>
  <c r="H87" i="1"/>
  <c r="J87" i="1"/>
  <c r="L87" i="1"/>
  <c r="M87" i="1"/>
  <c r="E88" i="1"/>
  <c r="G88" i="1"/>
  <c r="H88" i="1"/>
  <c r="J88" i="1"/>
  <c r="L88" i="1"/>
  <c r="M88" i="1"/>
  <c r="E89" i="1"/>
  <c r="G89" i="1"/>
  <c r="H89" i="1"/>
  <c r="J89" i="1"/>
  <c r="L89" i="1"/>
  <c r="M89" i="1"/>
  <c r="E90" i="1"/>
  <c r="G90" i="1"/>
  <c r="H90" i="1"/>
  <c r="J90" i="1"/>
  <c r="L90" i="1"/>
  <c r="M90" i="1"/>
  <c r="E91" i="1"/>
  <c r="G91" i="1"/>
  <c r="H91" i="1"/>
  <c r="J91" i="1"/>
  <c r="L91" i="1"/>
  <c r="M91" i="1"/>
  <c r="E92" i="1"/>
  <c r="G92" i="1"/>
  <c r="H92" i="1"/>
  <c r="J92" i="1"/>
  <c r="L92" i="1"/>
  <c r="M92" i="1"/>
  <c r="E93" i="1"/>
  <c r="G93" i="1"/>
  <c r="M93" i="1"/>
  <c r="E94" i="1"/>
  <c r="G94" i="1"/>
  <c r="H94" i="1"/>
  <c r="J94" i="1"/>
  <c r="L94" i="1"/>
  <c r="M94" i="1"/>
  <c r="E95" i="1"/>
  <c r="G95" i="1"/>
  <c r="H95" i="1"/>
  <c r="J95" i="1"/>
  <c r="L95" i="1"/>
  <c r="M95" i="1"/>
  <c r="E96" i="1"/>
  <c r="G96" i="1"/>
  <c r="H96" i="1"/>
  <c r="J96" i="1"/>
  <c r="L96" i="1"/>
  <c r="M96" i="1"/>
  <c r="E97" i="1"/>
  <c r="G97" i="1"/>
  <c r="M97" i="1"/>
  <c r="E98" i="1"/>
  <c r="G98" i="1"/>
  <c r="M98" i="1"/>
  <c r="E99" i="1"/>
  <c r="G99" i="1"/>
  <c r="H99" i="1"/>
  <c r="J99" i="1"/>
  <c r="L99" i="1"/>
  <c r="M99" i="1"/>
  <c r="E100" i="1"/>
  <c r="G100" i="1"/>
  <c r="M100" i="1"/>
  <c r="E101" i="1"/>
  <c r="G101" i="1"/>
  <c r="M101" i="1"/>
  <c r="E102" i="1"/>
  <c r="G102" i="1"/>
  <c r="H102" i="1"/>
  <c r="J102" i="1"/>
  <c r="L102" i="1"/>
  <c r="M102" i="1"/>
  <c r="E103" i="1"/>
  <c r="G103" i="1"/>
  <c r="H103" i="1"/>
  <c r="J103" i="1"/>
  <c r="L103" i="1"/>
  <c r="M103" i="1"/>
  <c r="E104" i="1"/>
  <c r="G104" i="1"/>
  <c r="H104" i="1"/>
  <c r="J104" i="1"/>
  <c r="L104" i="1"/>
  <c r="M104" i="1"/>
  <c r="E105" i="1"/>
  <c r="G105" i="1"/>
  <c r="H105" i="1"/>
  <c r="J105" i="1"/>
  <c r="L105" i="1"/>
  <c r="M105" i="1"/>
  <c r="E106" i="1"/>
  <c r="G106" i="1"/>
  <c r="H106" i="1"/>
  <c r="J106" i="1"/>
  <c r="L106" i="1"/>
  <c r="M106" i="1"/>
  <c r="E107" i="1"/>
  <c r="G107" i="1"/>
  <c r="H107" i="1"/>
  <c r="J107" i="1"/>
  <c r="L107" i="1"/>
  <c r="M107" i="1"/>
  <c r="E108" i="1"/>
  <c r="G108" i="1"/>
  <c r="H108" i="1"/>
  <c r="J108" i="1"/>
  <c r="L108" i="1"/>
  <c r="M108" i="1"/>
  <c r="E109" i="1"/>
  <c r="G109" i="1"/>
  <c r="H109" i="1"/>
  <c r="J109" i="1"/>
  <c r="L109" i="1"/>
  <c r="M109" i="1"/>
  <c r="E110" i="1"/>
  <c r="G110" i="1"/>
  <c r="H110" i="1"/>
  <c r="J110" i="1"/>
  <c r="L110" i="1"/>
  <c r="M110" i="1"/>
  <c r="E111" i="1"/>
  <c r="G111" i="1"/>
  <c r="M111" i="1"/>
  <c r="E112" i="1"/>
  <c r="G112" i="1"/>
  <c r="H112" i="1"/>
  <c r="J112" i="1"/>
  <c r="L112" i="1"/>
  <c r="M112" i="1"/>
  <c r="E113" i="1"/>
  <c r="G113" i="1"/>
  <c r="H113" i="1"/>
  <c r="J113" i="1"/>
  <c r="L113" i="1"/>
  <c r="M113" i="1"/>
  <c r="E114" i="1"/>
  <c r="G114" i="1"/>
  <c r="H114" i="1"/>
  <c r="J114" i="1"/>
  <c r="L114" i="1"/>
  <c r="M114" i="1"/>
  <c r="E115" i="1"/>
  <c r="G115" i="1"/>
  <c r="H115" i="1"/>
  <c r="J115" i="1"/>
  <c r="L115" i="1"/>
  <c r="M115" i="1"/>
  <c r="E116" i="1"/>
  <c r="G116" i="1"/>
  <c r="H116" i="1"/>
  <c r="J116" i="1"/>
  <c r="L116" i="1"/>
  <c r="M116" i="1"/>
  <c r="E117" i="1"/>
  <c r="G117" i="1"/>
  <c r="H117" i="1"/>
  <c r="J117" i="1"/>
  <c r="L117" i="1"/>
  <c r="M117" i="1"/>
  <c r="E118" i="1"/>
  <c r="G118" i="1"/>
  <c r="H118" i="1"/>
  <c r="J118" i="1"/>
  <c r="L118" i="1"/>
  <c r="M118" i="1"/>
  <c r="E119" i="1"/>
  <c r="G119" i="1"/>
  <c r="H119" i="1"/>
  <c r="J119" i="1"/>
  <c r="L119" i="1"/>
  <c r="M119" i="1"/>
  <c r="E120" i="1"/>
  <c r="G120" i="1"/>
  <c r="H120" i="1"/>
  <c r="J120" i="1"/>
  <c r="L120" i="1"/>
  <c r="M120" i="1"/>
  <c r="E121" i="1"/>
  <c r="G121" i="1"/>
  <c r="H121" i="1"/>
  <c r="J121" i="1"/>
  <c r="L121" i="1"/>
  <c r="M121" i="1"/>
  <c r="E122" i="1"/>
  <c r="G122" i="1"/>
  <c r="H122" i="1"/>
  <c r="J122" i="1"/>
  <c r="L122" i="1"/>
  <c r="M122" i="1"/>
  <c r="E123" i="1"/>
  <c r="G123" i="1"/>
  <c r="H123" i="1"/>
  <c r="J123" i="1"/>
  <c r="L123" i="1"/>
  <c r="M123" i="1"/>
  <c r="E124" i="1"/>
  <c r="G124" i="1"/>
  <c r="H124" i="1"/>
  <c r="J124" i="1"/>
  <c r="L124" i="1"/>
  <c r="M124" i="1"/>
  <c r="E125" i="1"/>
  <c r="G125" i="1"/>
  <c r="H125" i="1"/>
  <c r="J125" i="1"/>
  <c r="L125" i="1"/>
  <c r="M125" i="1"/>
  <c r="E126" i="1"/>
  <c r="G126" i="1"/>
  <c r="H126" i="1"/>
  <c r="J126" i="1"/>
  <c r="L126" i="1"/>
  <c r="M126" i="1"/>
  <c r="E127" i="1"/>
  <c r="G127" i="1"/>
  <c r="H127" i="1"/>
  <c r="J127" i="1"/>
  <c r="L127" i="1"/>
  <c r="M127" i="1"/>
  <c r="E128" i="1"/>
  <c r="G128" i="1"/>
  <c r="M128" i="1"/>
  <c r="E129" i="1"/>
  <c r="G129" i="1"/>
  <c r="H129" i="1"/>
  <c r="J129" i="1"/>
  <c r="L129" i="1"/>
  <c r="M129" i="1"/>
  <c r="E130" i="1"/>
  <c r="G130" i="1"/>
  <c r="H130" i="1"/>
  <c r="J130" i="1"/>
  <c r="L130" i="1"/>
  <c r="M130" i="1"/>
  <c r="E131" i="1"/>
  <c r="G131" i="1"/>
  <c r="H131" i="1"/>
  <c r="J131" i="1"/>
  <c r="L131" i="1"/>
  <c r="M131" i="1"/>
  <c r="E132" i="1"/>
  <c r="G132" i="1"/>
  <c r="H132" i="1"/>
  <c r="J132" i="1"/>
  <c r="L132" i="1"/>
  <c r="M132" i="1"/>
  <c r="E133" i="1"/>
  <c r="G133" i="1"/>
  <c r="H133" i="1"/>
  <c r="J133" i="1"/>
  <c r="L133" i="1"/>
  <c r="M133" i="1"/>
  <c r="E134" i="1"/>
  <c r="G134" i="1"/>
  <c r="H134" i="1"/>
  <c r="J134" i="1"/>
  <c r="L134" i="1"/>
  <c r="M134" i="1"/>
  <c r="E135" i="1"/>
  <c r="G135" i="1"/>
  <c r="H135" i="1"/>
  <c r="J135" i="1"/>
  <c r="L135" i="1"/>
  <c r="M135" i="1"/>
  <c r="E136" i="1"/>
  <c r="G136" i="1"/>
  <c r="H136" i="1"/>
  <c r="J136" i="1"/>
  <c r="L136" i="1"/>
  <c r="M136" i="1"/>
  <c r="E137" i="1"/>
  <c r="G137" i="1"/>
  <c r="H137" i="1"/>
  <c r="J137" i="1"/>
  <c r="L137" i="1"/>
  <c r="M137" i="1"/>
  <c r="E138" i="1"/>
  <c r="G138" i="1"/>
  <c r="H138" i="1"/>
  <c r="J138" i="1"/>
  <c r="L138" i="1"/>
  <c r="M138" i="1"/>
  <c r="E139" i="1"/>
  <c r="G139" i="1"/>
  <c r="H139" i="1"/>
  <c r="J139" i="1"/>
  <c r="L139" i="1"/>
  <c r="M139" i="1"/>
  <c r="E140" i="1"/>
  <c r="G140" i="1"/>
  <c r="H140" i="1"/>
  <c r="J140" i="1"/>
  <c r="L140" i="1"/>
  <c r="M140" i="1"/>
  <c r="E141" i="1"/>
  <c r="G141" i="1"/>
  <c r="H141" i="1"/>
  <c r="J141" i="1"/>
  <c r="L141" i="1"/>
  <c r="M141" i="1"/>
  <c r="E142" i="1"/>
  <c r="G142" i="1"/>
  <c r="H142" i="1"/>
  <c r="J142" i="1"/>
  <c r="L142" i="1"/>
  <c r="M142" i="1"/>
  <c r="E143" i="1"/>
  <c r="G143" i="1"/>
  <c r="H143" i="1"/>
  <c r="J143" i="1"/>
  <c r="L143" i="1"/>
  <c r="M143" i="1"/>
  <c r="E144" i="1"/>
  <c r="G144" i="1"/>
  <c r="H144" i="1"/>
  <c r="J144" i="1"/>
  <c r="L144" i="1"/>
  <c r="M144" i="1"/>
  <c r="E145" i="1"/>
  <c r="G145" i="1"/>
  <c r="H145" i="1"/>
  <c r="J145" i="1"/>
  <c r="L145" i="1"/>
  <c r="M145" i="1"/>
  <c r="E146" i="1"/>
  <c r="G146" i="1"/>
  <c r="H146" i="1"/>
  <c r="J146" i="1"/>
  <c r="L146" i="1"/>
  <c r="M146" i="1"/>
  <c r="E147" i="1"/>
  <c r="G147" i="1"/>
  <c r="H147" i="1"/>
  <c r="J147" i="1"/>
  <c r="L147" i="1"/>
  <c r="M147" i="1"/>
  <c r="E148" i="1"/>
  <c r="G148" i="1"/>
  <c r="M148" i="1"/>
  <c r="E149" i="1"/>
  <c r="G149" i="1"/>
  <c r="H149" i="1"/>
  <c r="J149" i="1"/>
  <c r="L149" i="1"/>
  <c r="M149" i="1"/>
  <c r="E150" i="1"/>
  <c r="G150" i="1"/>
  <c r="H150" i="1"/>
  <c r="J150" i="1"/>
  <c r="L150" i="1"/>
  <c r="M150" i="1"/>
  <c r="E151" i="1"/>
  <c r="G151" i="1"/>
  <c r="H151" i="1"/>
  <c r="J151" i="1"/>
  <c r="L151" i="1"/>
  <c r="M151" i="1"/>
  <c r="E152" i="1"/>
  <c r="G152" i="1"/>
  <c r="M152" i="1"/>
  <c r="E153" i="1"/>
  <c r="G153" i="1"/>
  <c r="H153" i="1"/>
  <c r="J153" i="1"/>
  <c r="L153" i="1"/>
  <c r="M153" i="1"/>
  <c r="E154" i="1"/>
  <c r="G154" i="1"/>
  <c r="H154" i="1"/>
  <c r="J154" i="1"/>
  <c r="L154" i="1"/>
  <c r="M154" i="1"/>
  <c r="E155" i="1"/>
  <c r="G155" i="1"/>
  <c r="H155" i="1"/>
  <c r="J155" i="1"/>
  <c r="L155" i="1"/>
  <c r="M155" i="1"/>
  <c r="E156" i="1"/>
  <c r="G156" i="1"/>
  <c r="H156" i="1"/>
  <c r="J156" i="1"/>
  <c r="L156" i="1"/>
  <c r="M156" i="1"/>
  <c r="E157" i="1"/>
  <c r="G157" i="1"/>
  <c r="H157" i="1"/>
  <c r="J157" i="1"/>
  <c r="L157" i="1"/>
  <c r="M157" i="1"/>
  <c r="E158" i="1"/>
  <c r="G158" i="1"/>
  <c r="M158" i="1"/>
  <c r="E159" i="1"/>
  <c r="G159" i="1"/>
  <c r="H159" i="1"/>
  <c r="J159" i="1"/>
  <c r="L159" i="1"/>
  <c r="M159" i="1"/>
  <c r="E160" i="1"/>
  <c r="G160" i="1"/>
  <c r="H160" i="1"/>
  <c r="J160" i="1"/>
  <c r="L160" i="1"/>
  <c r="M160" i="1"/>
  <c r="E161" i="1"/>
  <c r="G161" i="1"/>
  <c r="H161" i="1"/>
  <c r="J161" i="1"/>
  <c r="L161" i="1"/>
  <c r="M161" i="1"/>
  <c r="E162" i="1"/>
  <c r="G162" i="1"/>
  <c r="H162" i="1"/>
  <c r="J162" i="1"/>
  <c r="L162" i="1"/>
  <c r="M162" i="1"/>
  <c r="E163" i="1"/>
  <c r="G163" i="1"/>
  <c r="H163" i="1"/>
  <c r="J163" i="1"/>
  <c r="L163" i="1"/>
  <c r="M163" i="1"/>
  <c r="E164" i="1"/>
  <c r="G164" i="1"/>
  <c r="H164" i="1"/>
  <c r="J164" i="1"/>
  <c r="L164" i="1"/>
  <c r="M164" i="1"/>
  <c r="E165" i="1"/>
  <c r="G165" i="1"/>
  <c r="H165" i="1"/>
  <c r="J165" i="1"/>
  <c r="L165" i="1"/>
  <c r="M165" i="1"/>
  <c r="E166" i="1"/>
  <c r="G166" i="1"/>
  <c r="H166" i="1"/>
  <c r="J166" i="1"/>
  <c r="L166" i="1"/>
  <c r="M166" i="1"/>
  <c r="E167" i="1"/>
  <c r="G167" i="1"/>
  <c r="M167" i="1"/>
  <c r="E168" i="1"/>
  <c r="G168" i="1"/>
  <c r="H168" i="1"/>
  <c r="J168" i="1"/>
  <c r="L168" i="1"/>
  <c r="M168" i="1"/>
  <c r="E169" i="1"/>
  <c r="G169" i="1"/>
  <c r="H169" i="1"/>
  <c r="J169" i="1"/>
  <c r="L169" i="1"/>
  <c r="M169" i="1"/>
  <c r="E170" i="1"/>
  <c r="G170" i="1"/>
  <c r="H170" i="1"/>
  <c r="J170" i="1"/>
  <c r="L170" i="1"/>
  <c r="M170" i="1"/>
  <c r="E171" i="1"/>
  <c r="G171" i="1"/>
  <c r="H171" i="1"/>
  <c r="J171" i="1"/>
  <c r="L171" i="1"/>
  <c r="M171" i="1"/>
  <c r="E172" i="1"/>
  <c r="G172" i="1"/>
  <c r="H172" i="1"/>
  <c r="J172" i="1"/>
  <c r="L172" i="1"/>
  <c r="M172" i="1"/>
  <c r="E173" i="1"/>
  <c r="G173" i="1"/>
  <c r="H173" i="1"/>
  <c r="J173" i="1"/>
  <c r="L173" i="1"/>
  <c r="M173" i="1"/>
  <c r="E174" i="1"/>
  <c r="G174" i="1"/>
  <c r="H174" i="1"/>
  <c r="J174" i="1"/>
  <c r="L174" i="1"/>
  <c r="M174" i="1"/>
  <c r="E175" i="1"/>
  <c r="G175" i="1"/>
  <c r="M175" i="1"/>
  <c r="E176" i="1"/>
  <c r="G176" i="1"/>
  <c r="H176" i="1"/>
  <c r="J176" i="1"/>
  <c r="L176" i="1"/>
  <c r="M176" i="1"/>
  <c r="E177" i="1"/>
  <c r="G177" i="1"/>
  <c r="M177" i="1"/>
  <c r="E178" i="1"/>
  <c r="G178" i="1"/>
  <c r="M178" i="1"/>
  <c r="E179" i="1"/>
  <c r="G179" i="1"/>
  <c r="H179" i="1"/>
  <c r="J179" i="1"/>
  <c r="L179" i="1"/>
  <c r="M179" i="1"/>
  <c r="E180" i="1"/>
  <c r="G180" i="1"/>
  <c r="M180" i="1"/>
  <c r="E181" i="1"/>
  <c r="G181" i="1"/>
  <c r="H181" i="1"/>
  <c r="J181" i="1"/>
  <c r="L181" i="1"/>
  <c r="M181" i="1"/>
  <c r="E182" i="1"/>
  <c r="G182" i="1"/>
  <c r="H182" i="1"/>
  <c r="J182" i="1"/>
  <c r="L182" i="1"/>
  <c r="M182" i="1"/>
  <c r="E183" i="1"/>
  <c r="G183" i="1"/>
  <c r="H183" i="1"/>
  <c r="J183" i="1"/>
  <c r="L183" i="1"/>
  <c r="M183" i="1"/>
  <c r="E184" i="1"/>
  <c r="G184" i="1"/>
  <c r="H184" i="1"/>
  <c r="J184" i="1"/>
  <c r="L184" i="1"/>
  <c r="M184" i="1"/>
  <c r="E185" i="1"/>
  <c r="G185" i="1"/>
  <c r="H185" i="1"/>
  <c r="J185" i="1"/>
  <c r="L185" i="1"/>
  <c r="M185" i="1"/>
  <c r="E186" i="1"/>
  <c r="G186" i="1"/>
  <c r="H186" i="1"/>
  <c r="J186" i="1"/>
  <c r="L186" i="1"/>
  <c r="M186" i="1"/>
  <c r="E187" i="1"/>
  <c r="G187" i="1"/>
  <c r="H187" i="1"/>
  <c r="J187" i="1"/>
  <c r="L187" i="1"/>
  <c r="M187" i="1"/>
  <c r="E188" i="1"/>
  <c r="G188" i="1"/>
  <c r="H188" i="1"/>
  <c r="J188" i="1"/>
  <c r="L188" i="1"/>
  <c r="M188" i="1"/>
  <c r="E189" i="1"/>
  <c r="G189" i="1"/>
  <c r="M189" i="1"/>
  <c r="E190" i="1"/>
  <c r="G190" i="1"/>
  <c r="H190" i="1"/>
  <c r="J190" i="1"/>
  <c r="L190" i="1"/>
  <c r="M190" i="1"/>
  <c r="E191" i="1"/>
  <c r="G191" i="1"/>
  <c r="H191" i="1"/>
  <c r="J191" i="1"/>
  <c r="L191" i="1"/>
  <c r="M191" i="1"/>
  <c r="E192" i="1"/>
  <c r="G192" i="1"/>
  <c r="H192" i="1"/>
  <c r="J192" i="1"/>
  <c r="L192" i="1"/>
  <c r="M192" i="1"/>
  <c r="E193" i="1"/>
  <c r="G193" i="1"/>
  <c r="H193" i="1"/>
  <c r="J193" i="1"/>
  <c r="L193" i="1"/>
  <c r="M193" i="1"/>
  <c r="E194" i="1"/>
  <c r="G194" i="1"/>
  <c r="M194" i="1"/>
  <c r="E195" i="1"/>
  <c r="G195" i="1"/>
  <c r="M195" i="1"/>
  <c r="E196" i="1"/>
  <c r="G196" i="1"/>
  <c r="H196" i="1"/>
  <c r="J196" i="1"/>
  <c r="L196" i="1"/>
  <c r="M196" i="1"/>
  <c r="E197" i="1"/>
  <c r="G197" i="1"/>
  <c r="H197" i="1"/>
  <c r="J197" i="1"/>
  <c r="L197" i="1"/>
  <c r="M197" i="1"/>
  <c r="E198" i="1"/>
  <c r="G198" i="1"/>
  <c r="M198" i="1"/>
  <c r="E199" i="1"/>
  <c r="G199" i="1"/>
  <c r="H199" i="1"/>
  <c r="J199" i="1"/>
  <c r="L199" i="1"/>
  <c r="M199" i="1"/>
  <c r="E200" i="1"/>
  <c r="G200" i="1"/>
  <c r="H200" i="1"/>
  <c r="J200" i="1"/>
  <c r="L200" i="1"/>
  <c r="M200" i="1"/>
  <c r="E201" i="1"/>
  <c r="G201" i="1"/>
  <c r="H201" i="1"/>
  <c r="J201" i="1"/>
  <c r="L201" i="1"/>
  <c r="M201" i="1"/>
  <c r="E202" i="1"/>
  <c r="G202" i="1"/>
  <c r="H202" i="1"/>
  <c r="J202" i="1"/>
  <c r="L202" i="1"/>
  <c r="M202" i="1"/>
  <c r="E203" i="1"/>
  <c r="G203" i="1"/>
  <c r="H203" i="1"/>
  <c r="J203" i="1"/>
  <c r="L203" i="1"/>
  <c r="M203" i="1"/>
  <c r="E204" i="1"/>
  <c r="G204" i="1"/>
  <c r="M204" i="1"/>
  <c r="E205" i="1"/>
  <c r="G205" i="1"/>
  <c r="H205" i="1"/>
  <c r="J205" i="1"/>
  <c r="L205" i="1"/>
  <c r="M205" i="1"/>
  <c r="E206" i="1"/>
  <c r="G206" i="1"/>
  <c r="H206" i="1"/>
  <c r="J206" i="1"/>
  <c r="L206" i="1"/>
  <c r="M206" i="1"/>
  <c r="E207" i="1"/>
  <c r="G207" i="1"/>
  <c r="H207" i="1"/>
  <c r="J207" i="1"/>
  <c r="L207" i="1"/>
  <c r="M207" i="1"/>
  <c r="E208" i="1"/>
  <c r="G208" i="1"/>
  <c r="H208" i="1"/>
  <c r="J208" i="1"/>
  <c r="L208" i="1"/>
  <c r="M208" i="1"/>
  <c r="E209" i="1"/>
  <c r="G209" i="1"/>
  <c r="M209" i="1"/>
  <c r="E210" i="1"/>
  <c r="G210" i="1"/>
  <c r="H210" i="1"/>
  <c r="J210" i="1"/>
  <c r="L210" i="1"/>
  <c r="M210" i="1"/>
  <c r="E211" i="1"/>
  <c r="G211" i="1"/>
  <c r="H211" i="1"/>
  <c r="J211" i="1"/>
  <c r="L211" i="1"/>
  <c r="M211" i="1"/>
  <c r="E212" i="1"/>
  <c r="G212" i="1"/>
  <c r="H212" i="1"/>
  <c r="J212" i="1"/>
  <c r="L212" i="1"/>
  <c r="M212" i="1"/>
  <c r="E213" i="1"/>
  <c r="G213" i="1"/>
  <c r="H213" i="1"/>
  <c r="J213" i="1"/>
  <c r="L213" i="1"/>
  <c r="M213" i="1"/>
  <c r="E214" i="1"/>
  <c r="G214" i="1"/>
  <c r="H214" i="1"/>
  <c r="J214" i="1"/>
  <c r="L214" i="1"/>
  <c r="M214" i="1"/>
  <c r="E215" i="1"/>
  <c r="G215" i="1"/>
  <c r="H215" i="1"/>
  <c r="J215" i="1"/>
  <c r="L215" i="1"/>
  <c r="M215" i="1"/>
  <c r="E216" i="1"/>
  <c r="G216" i="1"/>
  <c r="H216" i="1"/>
  <c r="J216" i="1"/>
  <c r="L216" i="1"/>
  <c r="M216" i="1"/>
  <c r="E217" i="1"/>
  <c r="G217" i="1"/>
  <c r="H217" i="1"/>
  <c r="J217" i="1"/>
  <c r="L217" i="1"/>
  <c r="M217" i="1"/>
  <c r="E218" i="1"/>
  <c r="G218" i="1"/>
  <c r="M218" i="1"/>
  <c r="E219" i="1"/>
  <c r="G219" i="1"/>
  <c r="H219" i="1"/>
  <c r="J219" i="1"/>
  <c r="L219" i="1"/>
  <c r="M219" i="1"/>
  <c r="E220" i="1"/>
  <c r="G220" i="1"/>
  <c r="H220" i="1"/>
  <c r="J220" i="1"/>
  <c r="L220" i="1"/>
  <c r="M220" i="1"/>
  <c r="E221" i="1"/>
  <c r="G221" i="1"/>
  <c r="H221" i="1"/>
  <c r="J221" i="1"/>
  <c r="L221" i="1"/>
  <c r="M221" i="1"/>
  <c r="E222" i="1"/>
  <c r="G222" i="1"/>
  <c r="H222" i="1"/>
  <c r="J222" i="1"/>
  <c r="L222" i="1"/>
  <c r="M222" i="1"/>
  <c r="E223" i="1"/>
  <c r="G223" i="1"/>
  <c r="M223" i="1"/>
  <c r="E224" i="1"/>
  <c r="G224" i="1"/>
  <c r="H224" i="1"/>
  <c r="J224" i="1"/>
  <c r="L224" i="1"/>
  <c r="M224" i="1"/>
  <c r="E225" i="1"/>
  <c r="G225" i="1"/>
  <c r="H225" i="1"/>
  <c r="J225" i="1"/>
  <c r="L225" i="1"/>
  <c r="M225" i="1"/>
  <c r="E226" i="1"/>
  <c r="G226" i="1"/>
  <c r="H226" i="1"/>
  <c r="J226" i="1"/>
  <c r="L226" i="1"/>
  <c r="M226" i="1"/>
  <c r="E227" i="1"/>
  <c r="G227" i="1"/>
  <c r="H227" i="1"/>
  <c r="J227" i="1"/>
  <c r="L227" i="1"/>
  <c r="M227" i="1"/>
  <c r="E228" i="1"/>
  <c r="G228" i="1"/>
  <c r="H228" i="1"/>
  <c r="J228" i="1"/>
  <c r="L228" i="1"/>
  <c r="M228" i="1"/>
  <c r="E229" i="1"/>
  <c r="G229" i="1"/>
  <c r="M229" i="1"/>
  <c r="E230" i="1"/>
  <c r="G230" i="1"/>
  <c r="H230" i="1"/>
  <c r="J230" i="1"/>
  <c r="L230" i="1"/>
  <c r="M230" i="1"/>
  <c r="E231" i="1"/>
  <c r="G231" i="1"/>
  <c r="H231" i="1"/>
  <c r="J231" i="1"/>
  <c r="L231" i="1"/>
  <c r="M231" i="1"/>
  <c r="E232" i="1"/>
  <c r="G232" i="1"/>
  <c r="H232" i="1"/>
  <c r="J232" i="1"/>
  <c r="L232" i="1"/>
  <c r="M232" i="1"/>
  <c r="E233" i="1"/>
  <c r="G233" i="1"/>
  <c r="H233" i="1"/>
  <c r="J233" i="1"/>
  <c r="L233" i="1"/>
  <c r="M233" i="1"/>
  <c r="E234" i="1"/>
  <c r="G234" i="1"/>
  <c r="H234" i="1"/>
  <c r="J234" i="1"/>
  <c r="L234" i="1"/>
  <c r="M234" i="1"/>
  <c r="E235" i="1"/>
  <c r="G235" i="1"/>
  <c r="H235" i="1"/>
  <c r="J235" i="1"/>
  <c r="L235" i="1"/>
  <c r="M235" i="1"/>
  <c r="E236" i="1"/>
  <c r="G236" i="1"/>
  <c r="M236" i="1"/>
  <c r="E237" i="1"/>
  <c r="G237" i="1"/>
  <c r="H237" i="1"/>
  <c r="J237" i="1"/>
  <c r="L237" i="1"/>
  <c r="M237" i="1"/>
  <c r="E238" i="1"/>
  <c r="G238" i="1"/>
  <c r="H238" i="1"/>
  <c r="J238" i="1"/>
  <c r="L238" i="1"/>
  <c r="M238" i="1"/>
  <c r="E239" i="1"/>
  <c r="G239" i="1"/>
  <c r="H239" i="1"/>
  <c r="J239" i="1"/>
  <c r="L239" i="1"/>
  <c r="M239" i="1"/>
  <c r="E240" i="1"/>
  <c r="G240" i="1"/>
  <c r="H240" i="1"/>
  <c r="J240" i="1"/>
  <c r="L240" i="1"/>
  <c r="M240" i="1"/>
  <c r="E241" i="1"/>
  <c r="G241" i="1"/>
  <c r="M241" i="1"/>
  <c r="E242" i="1"/>
  <c r="G242" i="1"/>
  <c r="H242" i="1"/>
  <c r="J242" i="1"/>
  <c r="L242" i="1"/>
  <c r="M242" i="1"/>
  <c r="E243" i="1"/>
  <c r="G243" i="1"/>
  <c r="H243" i="1"/>
  <c r="J243" i="1"/>
  <c r="L243" i="1"/>
  <c r="M243" i="1"/>
  <c r="E244" i="1"/>
  <c r="G244" i="1"/>
  <c r="H244" i="1"/>
  <c r="J244" i="1"/>
  <c r="L244" i="1"/>
  <c r="M244" i="1"/>
  <c r="E245" i="1"/>
  <c r="G245" i="1"/>
  <c r="M245" i="1"/>
  <c r="E246" i="1"/>
  <c r="G246" i="1"/>
  <c r="M246" i="1"/>
  <c r="E247" i="1"/>
  <c r="G247" i="1"/>
  <c r="M247" i="1"/>
  <c r="E248" i="1"/>
  <c r="G248" i="1"/>
  <c r="H248" i="1"/>
  <c r="J248" i="1"/>
  <c r="L248" i="1"/>
  <c r="M248" i="1"/>
  <c r="E249" i="1"/>
  <c r="G249" i="1"/>
  <c r="H249" i="1"/>
  <c r="J249" i="1"/>
  <c r="L249" i="1"/>
  <c r="M249" i="1"/>
  <c r="E250" i="1"/>
  <c r="G250" i="1"/>
  <c r="M250" i="1"/>
  <c r="E251" i="1"/>
  <c r="G251" i="1"/>
  <c r="H251" i="1"/>
  <c r="J251" i="1"/>
  <c r="L251" i="1"/>
  <c r="M251" i="1"/>
  <c r="E252" i="1"/>
  <c r="G252" i="1"/>
  <c r="M252" i="1"/>
  <c r="E253" i="1"/>
  <c r="G253" i="1"/>
  <c r="H253" i="1"/>
  <c r="J253" i="1"/>
  <c r="L253" i="1"/>
  <c r="M253" i="1"/>
  <c r="E254" i="1"/>
  <c r="G254" i="1"/>
  <c r="H254" i="1"/>
  <c r="J254" i="1"/>
  <c r="L254" i="1"/>
  <c r="M254" i="1"/>
  <c r="E255" i="1"/>
  <c r="G255" i="1"/>
  <c r="H255" i="1"/>
  <c r="J255" i="1"/>
  <c r="L255" i="1"/>
  <c r="M255" i="1"/>
  <c r="E256" i="1"/>
  <c r="G256" i="1"/>
  <c r="H256" i="1"/>
  <c r="J256" i="1"/>
  <c r="L256" i="1"/>
  <c r="M256" i="1"/>
  <c r="E257" i="1"/>
  <c r="G257" i="1"/>
  <c r="H257" i="1"/>
  <c r="J257" i="1"/>
  <c r="L257" i="1"/>
  <c r="M257" i="1"/>
  <c r="E258" i="1"/>
  <c r="G258" i="1"/>
  <c r="H258" i="1"/>
  <c r="J258" i="1"/>
  <c r="L258" i="1"/>
  <c r="M258" i="1"/>
  <c r="E259" i="1"/>
  <c r="G259" i="1"/>
  <c r="H259" i="1"/>
  <c r="J259" i="1"/>
  <c r="L259" i="1"/>
  <c r="M259" i="1"/>
  <c r="E260" i="1"/>
  <c r="G260" i="1"/>
  <c r="H260" i="1"/>
  <c r="J260" i="1"/>
  <c r="L260" i="1"/>
  <c r="M260" i="1"/>
  <c r="E261" i="1"/>
  <c r="G261" i="1"/>
  <c r="H261" i="1"/>
  <c r="J261" i="1"/>
  <c r="L261" i="1"/>
  <c r="M261" i="1"/>
  <c r="E262" i="1"/>
  <c r="G262" i="1"/>
  <c r="H262" i="1"/>
  <c r="J262" i="1"/>
  <c r="L262" i="1"/>
  <c r="M262" i="1"/>
  <c r="E263" i="1"/>
  <c r="G263" i="1"/>
  <c r="M263" i="1"/>
  <c r="E264" i="1"/>
  <c r="G264" i="1"/>
  <c r="H264" i="1"/>
  <c r="J264" i="1"/>
  <c r="L264" i="1"/>
  <c r="M264" i="1"/>
  <c r="E265" i="1"/>
  <c r="G265" i="1"/>
  <c r="H265" i="1"/>
  <c r="J265" i="1"/>
  <c r="L265" i="1"/>
  <c r="M265" i="1"/>
  <c r="E266" i="1"/>
  <c r="G266" i="1"/>
  <c r="H266" i="1"/>
  <c r="J266" i="1"/>
  <c r="L266" i="1"/>
  <c r="M266" i="1"/>
  <c r="E267" i="1"/>
  <c r="G267" i="1"/>
  <c r="M267" i="1"/>
  <c r="E268" i="1"/>
  <c r="G268" i="1"/>
  <c r="H268" i="1"/>
  <c r="J268" i="1"/>
  <c r="L268" i="1"/>
  <c r="M268" i="1"/>
  <c r="E269" i="1"/>
  <c r="G269" i="1"/>
  <c r="H269" i="1"/>
  <c r="J269" i="1"/>
  <c r="L269" i="1"/>
  <c r="M269" i="1"/>
  <c r="E270" i="1"/>
  <c r="G270" i="1"/>
  <c r="H270" i="1"/>
  <c r="J270" i="1"/>
  <c r="L270" i="1"/>
  <c r="M270" i="1"/>
  <c r="E271" i="1"/>
  <c r="G271" i="1"/>
  <c r="H271" i="1"/>
  <c r="J271" i="1"/>
  <c r="L271" i="1"/>
  <c r="M271" i="1"/>
  <c r="E272" i="1"/>
  <c r="G272" i="1"/>
  <c r="M272" i="1"/>
  <c r="E273" i="1"/>
  <c r="G273" i="1"/>
  <c r="H273" i="1"/>
  <c r="J273" i="1"/>
  <c r="L273" i="1"/>
  <c r="M273" i="1"/>
  <c r="E274" i="1"/>
  <c r="G274" i="1"/>
  <c r="H274" i="1"/>
  <c r="J274" i="1"/>
  <c r="L274" i="1"/>
  <c r="M274" i="1"/>
  <c r="E275" i="1"/>
  <c r="G275" i="1"/>
  <c r="M275" i="1"/>
  <c r="E276" i="1"/>
  <c r="G276" i="1"/>
  <c r="H276" i="1"/>
  <c r="J276" i="1"/>
  <c r="L276" i="1"/>
  <c r="M276" i="1"/>
  <c r="E277" i="1"/>
  <c r="G277" i="1"/>
  <c r="H277" i="1"/>
  <c r="J277" i="1"/>
  <c r="L277" i="1"/>
  <c r="M277" i="1"/>
  <c r="E278" i="1"/>
  <c r="G278" i="1"/>
  <c r="H278" i="1"/>
  <c r="J278" i="1"/>
  <c r="L278" i="1"/>
  <c r="M278" i="1"/>
  <c r="E279" i="1"/>
  <c r="G279" i="1"/>
  <c r="M279" i="1"/>
  <c r="E280" i="1"/>
  <c r="G280" i="1"/>
  <c r="H280" i="1"/>
  <c r="J280" i="1"/>
  <c r="L280" i="1"/>
  <c r="M280" i="1"/>
  <c r="E281" i="1"/>
  <c r="G281" i="1"/>
  <c r="M281" i="1"/>
  <c r="E282" i="1"/>
  <c r="G282" i="1"/>
  <c r="H282" i="1"/>
  <c r="J282" i="1"/>
  <c r="L282" i="1"/>
  <c r="M282" i="1"/>
  <c r="E283" i="1"/>
  <c r="G283" i="1"/>
  <c r="H283" i="1"/>
  <c r="J283" i="1"/>
  <c r="L283" i="1"/>
  <c r="M283" i="1"/>
  <c r="E284" i="1"/>
  <c r="G284" i="1"/>
  <c r="H284" i="1"/>
  <c r="J284" i="1"/>
  <c r="L284" i="1"/>
  <c r="M284" i="1"/>
  <c r="E285" i="1"/>
  <c r="G285" i="1"/>
  <c r="H285" i="1"/>
  <c r="J285" i="1"/>
  <c r="L285" i="1"/>
  <c r="M285" i="1"/>
  <c r="E286" i="1"/>
  <c r="G286" i="1"/>
  <c r="H286" i="1"/>
  <c r="J286" i="1"/>
  <c r="L286" i="1"/>
  <c r="M286" i="1"/>
  <c r="E287" i="1"/>
  <c r="G287" i="1"/>
  <c r="H287" i="1"/>
  <c r="J287" i="1"/>
  <c r="L287" i="1"/>
  <c r="M287" i="1"/>
  <c r="E288" i="1"/>
  <c r="G288" i="1"/>
  <c r="H288" i="1"/>
  <c r="J288" i="1"/>
  <c r="L288" i="1"/>
  <c r="M288" i="1"/>
  <c r="E289" i="1"/>
  <c r="G289" i="1"/>
  <c r="M289" i="1"/>
  <c r="E290" i="1"/>
  <c r="G290" i="1"/>
  <c r="H290" i="1"/>
  <c r="J290" i="1"/>
  <c r="L290" i="1"/>
  <c r="M290" i="1"/>
  <c r="E291" i="1"/>
  <c r="G291" i="1"/>
  <c r="H291" i="1"/>
  <c r="J291" i="1"/>
  <c r="L291" i="1"/>
  <c r="M291" i="1"/>
  <c r="E292" i="1"/>
  <c r="G292" i="1"/>
  <c r="H292" i="1"/>
  <c r="J292" i="1"/>
  <c r="L292" i="1"/>
  <c r="M292" i="1"/>
  <c r="E293" i="1"/>
  <c r="G293" i="1"/>
  <c r="H293" i="1"/>
  <c r="J293" i="1"/>
  <c r="L293" i="1"/>
  <c r="M293" i="1"/>
  <c r="E294" i="1"/>
  <c r="G294" i="1"/>
  <c r="M294" i="1"/>
  <c r="E295" i="1"/>
  <c r="G295" i="1"/>
  <c r="H295" i="1"/>
  <c r="J295" i="1"/>
  <c r="L295" i="1"/>
  <c r="M295" i="1"/>
  <c r="E296" i="1"/>
  <c r="G296" i="1"/>
  <c r="H296" i="1"/>
  <c r="J296" i="1"/>
  <c r="L296" i="1"/>
  <c r="M296" i="1"/>
  <c r="E297" i="1"/>
  <c r="G297" i="1"/>
  <c r="M297" i="1"/>
  <c r="E298" i="1"/>
  <c r="G298" i="1"/>
  <c r="H298" i="1"/>
  <c r="J298" i="1"/>
  <c r="L298" i="1"/>
  <c r="M298" i="1"/>
  <c r="E299" i="1"/>
  <c r="G299" i="1"/>
  <c r="H299" i="1"/>
  <c r="J299" i="1"/>
  <c r="L299" i="1"/>
  <c r="M299" i="1"/>
  <c r="E300" i="1"/>
  <c r="G300" i="1"/>
  <c r="H300" i="1"/>
  <c r="J300" i="1"/>
  <c r="L300" i="1"/>
  <c r="M300" i="1"/>
  <c r="E301" i="1"/>
  <c r="G301" i="1"/>
  <c r="H301" i="1"/>
  <c r="J301" i="1"/>
  <c r="L301" i="1"/>
  <c r="M301" i="1"/>
  <c r="E6" i="1"/>
  <c r="G6" i="1"/>
  <c r="H6" i="1"/>
  <c r="J6" i="1"/>
  <c r="L6" i="1"/>
  <c r="M6" i="1"/>
  <c r="E7" i="1"/>
  <c r="G7" i="1"/>
  <c r="H7" i="1"/>
  <c r="J7" i="1"/>
  <c r="L7" i="1"/>
  <c r="M7" i="1"/>
  <c r="E8" i="1"/>
  <c r="G8" i="1"/>
  <c r="H8" i="1"/>
  <c r="J8" i="1"/>
  <c r="L8" i="1"/>
  <c r="M8" i="1"/>
  <c r="E9" i="1"/>
  <c r="G9" i="1"/>
  <c r="H9" i="1"/>
  <c r="J9" i="1"/>
  <c r="L9" i="1"/>
  <c r="M9" i="1"/>
  <c r="E10" i="1"/>
  <c r="G10" i="1"/>
  <c r="H10" i="1"/>
  <c r="J10" i="1"/>
  <c r="L10" i="1"/>
  <c r="M10" i="1"/>
  <c r="E11" i="1"/>
  <c r="G11" i="1"/>
  <c r="H11" i="1"/>
  <c r="J11" i="1"/>
  <c r="L11" i="1"/>
  <c r="M11" i="1"/>
  <c r="E12" i="1"/>
  <c r="G12" i="1"/>
  <c r="M12" i="1"/>
  <c r="E13" i="1"/>
  <c r="G13" i="1"/>
  <c r="H13" i="1"/>
  <c r="J13" i="1"/>
  <c r="L13" i="1"/>
  <c r="M13" i="1"/>
  <c r="E14" i="1"/>
  <c r="G14" i="1"/>
  <c r="H14" i="1"/>
  <c r="J14" i="1"/>
  <c r="L14" i="1"/>
  <c r="M14" i="1"/>
  <c r="E15" i="1"/>
  <c r="G15" i="1"/>
  <c r="H15" i="1"/>
  <c r="J15" i="1"/>
  <c r="L15" i="1"/>
  <c r="M15" i="1"/>
  <c r="E16" i="1"/>
  <c r="G16" i="1"/>
  <c r="H16" i="1"/>
  <c r="J16" i="1"/>
  <c r="L16" i="1"/>
  <c r="M16" i="1"/>
  <c r="E17" i="1"/>
  <c r="G17" i="1"/>
  <c r="H17" i="1"/>
  <c r="J17" i="1"/>
  <c r="L17" i="1"/>
  <c r="M17" i="1"/>
  <c r="E18" i="1"/>
  <c r="G18" i="1"/>
  <c r="H18" i="1"/>
  <c r="J18" i="1"/>
  <c r="L18" i="1"/>
  <c r="M18" i="1"/>
  <c r="E19" i="1"/>
  <c r="G19" i="1"/>
  <c r="H19" i="1"/>
  <c r="J19" i="1"/>
  <c r="L19" i="1"/>
  <c r="M19" i="1"/>
  <c r="E20" i="1"/>
  <c r="G20" i="1"/>
  <c r="H20" i="1"/>
  <c r="J20" i="1"/>
  <c r="L20" i="1"/>
  <c r="M20" i="1"/>
  <c r="E21" i="1"/>
  <c r="G21" i="1"/>
  <c r="H21" i="1"/>
  <c r="J21" i="1"/>
  <c r="L21" i="1"/>
  <c r="M21" i="1"/>
  <c r="E22" i="1"/>
  <c r="G22" i="1"/>
  <c r="H22" i="1"/>
  <c r="J22" i="1"/>
  <c r="L22" i="1"/>
  <c r="M22" i="1"/>
  <c r="E23" i="1"/>
  <c r="G23" i="1"/>
  <c r="H23" i="1"/>
  <c r="J23" i="1"/>
  <c r="L23" i="1"/>
  <c r="M23" i="1"/>
  <c r="E24" i="1"/>
  <c r="G24" i="1"/>
  <c r="M24" i="1"/>
  <c r="E25" i="1"/>
  <c r="G25" i="1"/>
  <c r="H25" i="1"/>
  <c r="J25" i="1"/>
  <c r="L25" i="1"/>
  <c r="M25" i="1"/>
  <c r="E26" i="1"/>
  <c r="G26" i="1"/>
  <c r="M26" i="1"/>
  <c r="E27" i="1"/>
  <c r="G27" i="1"/>
  <c r="M27" i="1"/>
  <c r="E28" i="1"/>
  <c r="G28" i="1"/>
  <c r="M28" i="1"/>
  <c r="E29" i="1"/>
  <c r="G29" i="1"/>
  <c r="H29" i="1"/>
  <c r="J29" i="1"/>
  <c r="L29" i="1"/>
  <c r="M29" i="1"/>
  <c r="E30" i="1"/>
  <c r="G30" i="1"/>
  <c r="H30" i="1"/>
  <c r="J30" i="1"/>
  <c r="L30" i="1"/>
  <c r="M30" i="1"/>
  <c r="E31" i="1"/>
  <c r="G31" i="1"/>
  <c r="H31" i="1"/>
  <c r="J31" i="1"/>
  <c r="L31" i="1"/>
  <c r="M31" i="1"/>
  <c r="J5" i="1"/>
  <c r="L5" i="1"/>
  <c r="M5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E4" i="1"/>
  <c r="G4" i="1"/>
</calcChain>
</file>

<file path=xl/sharedStrings.xml><?xml version="1.0" encoding="utf-8"?>
<sst xmlns="http://schemas.openxmlformats.org/spreadsheetml/2006/main" count="586" uniqueCount="311">
  <si>
    <t>Incidencia</t>
  </si>
  <si>
    <t>Cobertura</t>
  </si>
  <si>
    <t>ABCB11</t>
  </si>
  <si>
    <t>N/A</t>
  </si>
  <si>
    <t>ABCC2</t>
  </si>
  <si>
    <t>ABCC8</t>
  </si>
  <si>
    <t>ABCD1</t>
  </si>
  <si>
    <t>ACADM</t>
  </si>
  <si>
    <t>ACADS</t>
  </si>
  <si>
    <t>ACADVL</t>
  </si>
  <si>
    <t>ACAT1</t>
  </si>
  <si>
    <t>ACOX1</t>
  </si>
  <si>
    <t>ACTA1</t>
  </si>
  <si>
    <t>ADA</t>
  </si>
  <si>
    <t>ADAMTS2</t>
  </si>
  <si>
    <t>AGA</t>
  </si>
  <si>
    <t>AGL</t>
  </si>
  <si>
    <t>AGXT</t>
  </si>
  <si>
    <t>AHCY</t>
  </si>
  <si>
    <t>AIRE</t>
  </si>
  <si>
    <t>ALDH3A2</t>
  </si>
  <si>
    <t>ALDH4A1</t>
  </si>
  <si>
    <t>ALDOB</t>
  </si>
  <si>
    <t>ALG6</t>
  </si>
  <si>
    <t>ALPL</t>
  </si>
  <si>
    <t>AMH</t>
  </si>
  <si>
    <t>AMHR2</t>
  </si>
  <si>
    <t>AMPD1</t>
  </si>
  <si>
    <t>AMT</t>
  </si>
  <si>
    <t>AR</t>
  </si>
  <si>
    <t>ARG1</t>
  </si>
  <si>
    <t>ARL13B</t>
  </si>
  <si>
    <t>ARSA</t>
  </si>
  <si>
    <t>ASL</t>
  </si>
  <si>
    <t>ASPA</t>
  </si>
  <si>
    <t>ASS1</t>
  </si>
  <si>
    <t>ATM</t>
  </si>
  <si>
    <t>ATP7A</t>
  </si>
  <si>
    <t>ATP7B</t>
  </si>
  <si>
    <t>BBS1</t>
  </si>
  <si>
    <t>BBS10</t>
  </si>
  <si>
    <t>BBS12</t>
  </si>
  <si>
    <t>BBS2</t>
  </si>
  <si>
    <t>BCHE</t>
  </si>
  <si>
    <t>BCKDHA</t>
  </si>
  <si>
    <t>BCKDHB</t>
  </si>
  <si>
    <t>BCS1L</t>
  </si>
  <si>
    <t>BLM</t>
  </si>
  <si>
    <t>BRIP1</t>
  </si>
  <si>
    <t>BSND</t>
  </si>
  <si>
    <t>BTD</t>
  </si>
  <si>
    <t>CAPN3</t>
  </si>
  <si>
    <t>CBS</t>
  </si>
  <si>
    <t>CDH23</t>
  </si>
  <si>
    <t>CEP290</t>
  </si>
  <si>
    <t>CFTR</t>
  </si>
  <si>
    <t>CHM</t>
  </si>
  <si>
    <t>CHRNA1</t>
  </si>
  <si>
    <t>CHRND</t>
  </si>
  <si>
    <t>CHRNG</t>
  </si>
  <si>
    <t>CIITA</t>
  </si>
  <si>
    <t>CLN3</t>
  </si>
  <si>
    <t>CLN5</t>
  </si>
  <si>
    <t>CLN6</t>
  </si>
  <si>
    <t>CLN8</t>
  </si>
  <si>
    <t>CLRN1</t>
  </si>
  <si>
    <t>CNGB3</t>
  </si>
  <si>
    <t>COL4A3</t>
  </si>
  <si>
    <t>COL4A4</t>
  </si>
  <si>
    <t>COL4A5</t>
  </si>
  <si>
    <t>COL7A1</t>
  </si>
  <si>
    <t>CPT1A</t>
  </si>
  <si>
    <t>CPT2</t>
  </si>
  <si>
    <t>CTH</t>
  </si>
  <si>
    <t>CTNS</t>
  </si>
  <si>
    <t>CTSK</t>
  </si>
  <si>
    <t>CYBB</t>
  </si>
  <si>
    <t>CYP11B1</t>
  </si>
  <si>
    <t>CYP11B2</t>
  </si>
  <si>
    <t>CYP17A1</t>
  </si>
  <si>
    <t>CYP19A1</t>
  </si>
  <si>
    <t>CYP21A2</t>
  </si>
  <si>
    <t>CYP27A1</t>
  </si>
  <si>
    <t>DBT</t>
  </si>
  <si>
    <t>DCLRE1C</t>
  </si>
  <si>
    <t>DHCR7</t>
  </si>
  <si>
    <t>DHDDS</t>
  </si>
  <si>
    <t>DLD</t>
  </si>
  <si>
    <t>DMD</t>
  </si>
  <si>
    <t>DPYD</t>
  </si>
  <si>
    <t>DUOX2</t>
  </si>
  <si>
    <t>DUOXA2</t>
  </si>
  <si>
    <t>DYSF</t>
  </si>
  <si>
    <t>EDA</t>
  </si>
  <si>
    <t>EMD</t>
  </si>
  <si>
    <t>ETFA</t>
  </si>
  <si>
    <t>ETFB</t>
  </si>
  <si>
    <t>ETFDH</t>
  </si>
  <si>
    <t>ETHE1</t>
  </si>
  <si>
    <t>EVC</t>
  </si>
  <si>
    <t>EVC2</t>
  </si>
  <si>
    <t>F11</t>
  </si>
  <si>
    <t>F2</t>
  </si>
  <si>
    <t>F5</t>
  </si>
  <si>
    <t>F8</t>
  </si>
  <si>
    <t>F9</t>
  </si>
  <si>
    <t>FAH</t>
  </si>
  <si>
    <t>FANCA</t>
  </si>
  <si>
    <t>FANCC</t>
  </si>
  <si>
    <t>FANCG</t>
  </si>
  <si>
    <t>FGFR2</t>
  </si>
  <si>
    <t>FH</t>
  </si>
  <si>
    <t>FKRP</t>
  </si>
  <si>
    <t>FKTN</t>
  </si>
  <si>
    <t>FMR1</t>
  </si>
  <si>
    <t>G6PC</t>
  </si>
  <si>
    <t>G6PD</t>
  </si>
  <si>
    <t>GAA</t>
  </si>
  <si>
    <t>GALC</t>
  </si>
  <si>
    <t>GALE</t>
  </si>
  <si>
    <t>GALK1</t>
  </si>
  <si>
    <t>GALT</t>
  </si>
  <si>
    <t>GAMT</t>
  </si>
  <si>
    <t>GBA</t>
  </si>
  <si>
    <t>GBE1</t>
  </si>
  <si>
    <t>GCDH</t>
  </si>
  <si>
    <t>GCK</t>
  </si>
  <si>
    <t>GDF5</t>
  </si>
  <si>
    <t>GJB1</t>
  </si>
  <si>
    <t>GJB2</t>
  </si>
  <si>
    <t>GLA</t>
  </si>
  <si>
    <t>GLB1</t>
  </si>
  <si>
    <t>GLDC</t>
  </si>
  <si>
    <t>GLIS3</t>
  </si>
  <si>
    <t>GM2A</t>
  </si>
  <si>
    <t>GNE</t>
  </si>
  <si>
    <t>GNMT</t>
  </si>
  <si>
    <t>GNPTAB</t>
  </si>
  <si>
    <t>GNS</t>
  </si>
  <si>
    <t>GRHPR</t>
  </si>
  <si>
    <t>GUCY2D</t>
  </si>
  <si>
    <t>HADHA</t>
  </si>
  <si>
    <t>HAL</t>
  </si>
  <si>
    <t>HAX1</t>
  </si>
  <si>
    <t>HBA1</t>
  </si>
  <si>
    <t>HBA2</t>
  </si>
  <si>
    <t>HBB</t>
  </si>
  <si>
    <t>HEPACAM</t>
  </si>
  <si>
    <t>HEXA</t>
  </si>
  <si>
    <t>HEXB</t>
  </si>
  <si>
    <t>HFE</t>
  </si>
  <si>
    <t>HFE2</t>
  </si>
  <si>
    <t>HGD</t>
  </si>
  <si>
    <t>HGSNAT</t>
  </si>
  <si>
    <t>HLCS</t>
  </si>
  <si>
    <t>HMGCL</t>
  </si>
  <si>
    <t>HOGA1</t>
  </si>
  <si>
    <t>HPS1</t>
  </si>
  <si>
    <t>HPS3</t>
  </si>
  <si>
    <t>HSD17B3</t>
  </si>
  <si>
    <t>HSD17B4</t>
  </si>
  <si>
    <t>HSD3B2</t>
  </si>
  <si>
    <t>IDS</t>
  </si>
  <si>
    <t>IDUA</t>
  </si>
  <si>
    <t>IKBKAP</t>
  </si>
  <si>
    <t>IL2RG</t>
  </si>
  <si>
    <t>INS</t>
  </si>
  <si>
    <t>IVD</t>
  </si>
  <si>
    <t>IYD</t>
  </si>
  <si>
    <t>KCNJ11</t>
  </si>
  <si>
    <t>LAMA3</t>
  </si>
  <si>
    <t>LAMB3</t>
  </si>
  <si>
    <t>LAMC2</t>
  </si>
  <si>
    <t>LCA5</t>
  </si>
  <si>
    <t>LHCGR</t>
  </si>
  <si>
    <t>LIAS</t>
  </si>
  <si>
    <t>LIFR</t>
  </si>
  <si>
    <t>LMF1</t>
  </si>
  <si>
    <t>LPL</t>
  </si>
  <si>
    <t>LRPPRC</t>
  </si>
  <si>
    <t>MAN2B1</t>
  </si>
  <si>
    <t>MAT1A</t>
  </si>
  <si>
    <t>MCCC1</t>
  </si>
  <si>
    <t>MCCC2</t>
  </si>
  <si>
    <t>MCEE</t>
  </si>
  <si>
    <t>MCOLN1</t>
  </si>
  <si>
    <t>MEFV</t>
  </si>
  <si>
    <t>MFSD8</t>
  </si>
  <si>
    <t>MKS1</t>
  </si>
  <si>
    <t>MLC1</t>
  </si>
  <si>
    <t>MMAA</t>
  </si>
  <si>
    <t>MMAB</t>
  </si>
  <si>
    <t>MMACHC</t>
  </si>
  <si>
    <t>MMADHC</t>
  </si>
  <si>
    <t>MMP1</t>
  </si>
  <si>
    <t>MPI</t>
  </si>
  <si>
    <t>MPL</t>
  </si>
  <si>
    <t>MPV17</t>
  </si>
  <si>
    <t>MTHFR</t>
  </si>
  <si>
    <t>MTM1</t>
  </si>
  <si>
    <t>MTTP</t>
  </si>
  <si>
    <t>MUT</t>
  </si>
  <si>
    <t>MVK</t>
  </si>
  <si>
    <t>MYO15A</t>
  </si>
  <si>
    <t>MYO7A</t>
  </si>
  <si>
    <t>NAGLU</t>
  </si>
  <si>
    <t>NBN</t>
  </si>
  <si>
    <t>NEB</t>
  </si>
  <si>
    <t>NME1</t>
  </si>
  <si>
    <t>NPC1</t>
  </si>
  <si>
    <t>NPC2</t>
  </si>
  <si>
    <t>NPHS1</t>
  </si>
  <si>
    <t>NPHS2</t>
  </si>
  <si>
    <t>NR2E3</t>
  </si>
  <si>
    <t>OPA3</t>
  </si>
  <si>
    <t>OTC</t>
  </si>
  <si>
    <t>PAH</t>
  </si>
  <si>
    <t>PAX8</t>
  </si>
  <si>
    <t>PCCA</t>
  </si>
  <si>
    <t>PCCB</t>
  </si>
  <si>
    <t>PCDH15</t>
  </si>
  <si>
    <t>PDHA1</t>
  </si>
  <si>
    <t>PDHB</t>
  </si>
  <si>
    <t>PEX1</t>
  </si>
  <si>
    <t>PEX10</t>
  </si>
  <si>
    <t>PEX2</t>
  </si>
  <si>
    <t>PEX6</t>
  </si>
  <si>
    <t>PEX7</t>
  </si>
  <si>
    <t>PFKM</t>
  </si>
  <si>
    <t>PHGDH</t>
  </si>
  <si>
    <t>PKHD1</t>
  </si>
  <si>
    <t>PMM2</t>
  </si>
  <si>
    <t>POLG</t>
  </si>
  <si>
    <t>POMGNT1</t>
  </si>
  <si>
    <t>POMT1</t>
  </si>
  <si>
    <t>POR</t>
  </si>
  <si>
    <t>PPT1</t>
  </si>
  <si>
    <t>PROM1</t>
  </si>
  <si>
    <t>PROP1</t>
  </si>
  <si>
    <t>PRPS1</t>
  </si>
  <si>
    <t>PTS</t>
  </si>
  <si>
    <t>PYGM</t>
  </si>
  <si>
    <t>RAB23</t>
  </si>
  <si>
    <t>RDH12</t>
  </si>
  <si>
    <t>RFX5</t>
  </si>
  <si>
    <t>RFXANK</t>
  </si>
  <si>
    <t>RFXAP</t>
  </si>
  <si>
    <t>RLBP1</t>
  </si>
  <si>
    <t>RS1</t>
  </si>
  <si>
    <t>RTEL1</t>
  </si>
  <si>
    <t>SACS</t>
  </si>
  <si>
    <t>SEPSECS</t>
  </si>
  <si>
    <t>SERPINA1</t>
  </si>
  <si>
    <t>SGCA</t>
  </si>
  <si>
    <t>SGCB</t>
  </si>
  <si>
    <t>SGCD</t>
  </si>
  <si>
    <t>SGCG</t>
  </si>
  <si>
    <t>SGSH</t>
  </si>
  <si>
    <t>SLC12A3</t>
  </si>
  <si>
    <t>SLC12A6</t>
  </si>
  <si>
    <t>SLC17A5</t>
  </si>
  <si>
    <t>SLC22A5</t>
  </si>
  <si>
    <t>SLC25A15</t>
  </si>
  <si>
    <t>SLC26A2</t>
  </si>
  <si>
    <t>SLC26A3</t>
  </si>
  <si>
    <t>SLC26A4</t>
  </si>
  <si>
    <t>SLC35A3</t>
  </si>
  <si>
    <t>SLC37A4</t>
  </si>
  <si>
    <t>SLC39A4</t>
  </si>
  <si>
    <t>SLC3A1</t>
  </si>
  <si>
    <t>SLC45A2</t>
  </si>
  <si>
    <t>SLC4A11</t>
  </si>
  <si>
    <t>SLC5A5</t>
  </si>
  <si>
    <t>SLC6A8</t>
  </si>
  <si>
    <t>SLC7A7</t>
  </si>
  <si>
    <t>SLC7A9</t>
  </si>
  <si>
    <t>SMN1</t>
  </si>
  <si>
    <t>SMPD1</t>
  </si>
  <si>
    <t>SRD5A2</t>
  </si>
  <si>
    <t>STAR</t>
  </si>
  <si>
    <t>SUMF1</t>
  </si>
  <si>
    <t>TFR2</t>
  </si>
  <si>
    <t>TG</t>
  </si>
  <si>
    <t>TGM1</t>
  </si>
  <si>
    <t>TH</t>
  </si>
  <si>
    <t>TMEM216</t>
  </si>
  <si>
    <t>TPO</t>
  </si>
  <si>
    <t>TPP1</t>
  </si>
  <si>
    <t>TRIM32</t>
  </si>
  <si>
    <t>TSHB</t>
  </si>
  <si>
    <t>TSHR</t>
  </si>
  <si>
    <t>TTPA</t>
  </si>
  <si>
    <t>TYR</t>
  </si>
  <si>
    <t>UGT1A1</t>
  </si>
  <si>
    <t>USH1C</t>
  </si>
  <si>
    <t>USH2A</t>
  </si>
  <si>
    <t>VPS13A</t>
  </si>
  <si>
    <t>VPS13B</t>
  </si>
  <si>
    <t>VPS45</t>
  </si>
  <si>
    <t>VWF</t>
  </si>
  <si>
    <t>WRN</t>
  </si>
  <si>
    <t>Tasa de detección (teórica)</t>
  </si>
  <si>
    <t>Tasa de detección de portador</t>
  </si>
  <si>
    <t>Frecuencia de portador</t>
  </si>
  <si>
    <t>Gen</t>
  </si>
  <si>
    <t>Riesgo residual de ser portador</t>
  </si>
  <si>
    <t>Riesgo de establecer una pareja portadora</t>
  </si>
  <si>
    <t>Riesgo de tener un descendiente afecto siendo pareja portadora</t>
  </si>
  <si>
    <t>1 en N</t>
  </si>
  <si>
    <t>Valor</t>
  </si>
  <si>
    <t>Tabla de cálculo de los riesgos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</si>
</sst>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00"/>
    <numFmt numFmtId="166" formatCode="0.0000"/>
    <numFmt numFmtId="167" formatCode="0.000%"/>
  </numFmts>
  <fonts count="9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bles/AppData/Local/Microsoft/Windows/INetCache/Content.Outlook/1ZOGIHJL/Riesgo%20residual_11593S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s"/>
      <sheetName val="TablaCobertura"/>
      <sheetName val="Tabla  Final Paciente"/>
      <sheetName val="Tabla Final Pareja"/>
      <sheetName val="Tabla Riesgo Combinado Pareja"/>
    </sheetNames>
    <sheetDataSet>
      <sheetData sheetId="0"/>
      <sheetData sheetId="1">
        <row r="2">
          <cell r="A2" t="str">
            <v>ABCB11</v>
          </cell>
          <cell r="B2">
            <v>4236</v>
          </cell>
          <cell r="C2">
            <v>79</v>
          </cell>
          <cell r="D2">
            <v>98.14</v>
          </cell>
          <cell r="E2" t="str">
            <v>chr2:169780126-169780203, chr2:169788881-169788883</v>
          </cell>
        </row>
        <row r="3">
          <cell r="A3" t="str">
            <v>ABCC2</v>
          </cell>
          <cell r="B3">
            <v>4958</v>
          </cell>
          <cell r="C3">
            <v>148</v>
          </cell>
          <cell r="D3">
            <v>97.01</v>
          </cell>
          <cell r="E3" t="str">
            <v>chr10:101567135-101567283</v>
          </cell>
        </row>
        <row r="4">
          <cell r="A4" t="str">
            <v>ABCC8</v>
          </cell>
          <cell r="B4">
            <v>5139</v>
          </cell>
          <cell r="C4">
            <v>289</v>
          </cell>
          <cell r="D4">
            <v>94.38</v>
          </cell>
          <cell r="E4" t="str">
            <v>chr11:17418734-17418865, chr11:17438471-17438517, chr11:17452355-17452380, chr11:17491642-17491645, chr11:17498244-17498328</v>
          </cell>
        </row>
        <row r="5">
          <cell r="A5" t="str">
            <v>ABCD1</v>
          </cell>
          <cell r="B5">
            <v>2338</v>
          </cell>
          <cell r="C5">
            <v>347</v>
          </cell>
          <cell r="D5">
            <v>85.16</v>
          </cell>
          <cell r="E5" t="str">
            <v>chrX:152990938-152991073, chrX:152991098-152991099, chrX:153001793-153001893, chrX:153005540-153005651</v>
          </cell>
        </row>
        <row r="6">
          <cell r="A6" t="str">
            <v>ACADM</v>
          </cell>
          <cell r="B6">
            <v>1507</v>
          </cell>
          <cell r="C6">
            <v>225</v>
          </cell>
          <cell r="D6">
            <v>85.07</v>
          </cell>
          <cell r="E6" t="str">
            <v>chr1:76198733-76198839, chr1:76211485-76211604</v>
          </cell>
        </row>
        <row r="7">
          <cell r="A7" t="str">
            <v>ACADS</v>
          </cell>
          <cell r="B7">
            <v>1489</v>
          </cell>
          <cell r="C7">
            <v>328</v>
          </cell>
          <cell r="D7">
            <v>77.97</v>
          </cell>
          <cell r="E7" t="str">
            <v>chr12:121163683-121163739, chr12:121175153-121175275, chr12:121175846-121175996</v>
          </cell>
        </row>
        <row r="8">
          <cell r="A8" t="str">
            <v>ACADVL</v>
          </cell>
          <cell r="B8">
            <v>2281</v>
          </cell>
          <cell r="C8">
            <v>135</v>
          </cell>
          <cell r="D8">
            <v>94.08</v>
          </cell>
          <cell r="E8" t="str">
            <v>chr17:7123298-7123367, chr17:7127817-7127876, chr17:7127955-7127962</v>
          </cell>
        </row>
        <row r="9">
          <cell r="A9" t="str">
            <v>ACAT1</v>
          </cell>
          <cell r="B9">
            <v>1404</v>
          </cell>
          <cell r="C9">
            <v>247</v>
          </cell>
          <cell r="D9">
            <v>82.41</v>
          </cell>
          <cell r="E9" t="str">
            <v>chr11:107992328-107992410, chr11:108005018-108005048, chr11:108013222-108013282, chr11:108014704-108014779</v>
          </cell>
        </row>
        <row r="10">
          <cell r="A10" t="str">
            <v>ACTA1</v>
          </cell>
          <cell r="B10">
            <v>1194</v>
          </cell>
          <cell r="C10">
            <v>354</v>
          </cell>
          <cell r="D10">
            <v>70.349999999999994</v>
          </cell>
          <cell r="E10" t="str">
            <v>chr1:229567462-229567527, chr1:229567552-229567654, chr1:229567735-229567832, chr1:229568297-229568387</v>
          </cell>
        </row>
        <row r="11">
          <cell r="A11" t="str">
            <v>ADA</v>
          </cell>
          <cell r="B11">
            <v>1212</v>
          </cell>
          <cell r="C11">
            <v>43</v>
          </cell>
          <cell r="D11">
            <v>96.45</v>
          </cell>
          <cell r="E11" t="str">
            <v>chr20:43280210-43280253</v>
          </cell>
        </row>
        <row r="12">
          <cell r="A12" t="str">
            <v>ADAMTS2</v>
          </cell>
          <cell r="B12">
            <v>3938</v>
          </cell>
          <cell r="C12">
            <v>520</v>
          </cell>
          <cell r="D12">
            <v>86.8</v>
          </cell>
          <cell r="E12" t="str">
            <v>chr5:178551975-178551976, chr5:178551980-178551983, chr5:178553079-178553136, chr5:178559772-178559906, chr5:178579137-178579168, chr5:178579195-178579196, chr5:178581809-178581925, chr5:178634508-178634536, chr5:178772185-178772334</v>
          </cell>
        </row>
        <row r="13">
          <cell r="A13" t="str">
            <v>AGL</v>
          </cell>
          <cell r="B13">
            <v>5004</v>
          </cell>
          <cell r="C13">
            <v>177</v>
          </cell>
          <cell r="D13">
            <v>96.46</v>
          </cell>
          <cell r="E13" t="str">
            <v>chr1:100318220-100318264, chr1:100327852-100327984, chr1:100380996-100380997</v>
          </cell>
        </row>
        <row r="14">
          <cell r="A14" t="str">
            <v>AGXT</v>
          </cell>
          <cell r="B14">
            <v>1289</v>
          </cell>
          <cell r="C14">
            <v>19</v>
          </cell>
          <cell r="D14">
            <v>98.53</v>
          </cell>
          <cell r="E14" t="str">
            <v>chr2:241818224-241818243</v>
          </cell>
        </row>
        <row r="15">
          <cell r="A15" t="str">
            <v>AHCY</v>
          </cell>
          <cell r="B15">
            <v>1399</v>
          </cell>
          <cell r="C15">
            <v>198</v>
          </cell>
          <cell r="D15">
            <v>85.85</v>
          </cell>
          <cell r="E15" t="str">
            <v>chr20:32880158-32880318, chr20:32891043-32891081</v>
          </cell>
        </row>
        <row r="16">
          <cell r="A16" t="str">
            <v>AIRE</v>
          </cell>
          <cell r="B16">
            <v>1778</v>
          </cell>
          <cell r="C16">
            <v>455</v>
          </cell>
          <cell r="D16">
            <v>74.41</v>
          </cell>
          <cell r="E16" t="str">
            <v>chr21:45705884-45706026, chr21:45706855-45706921, chr21:45707394-45707402, chr21:45709687-45709690, chr21:45712870-45712890, chr21:45713731-45713798, chr21:45714278-45714354, chr21:45716260-45716333</v>
          </cell>
        </row>
        <row r="17">
          <cell r="A17" t="str">
            <v>ALDH4A1</v>
          </cell>
          <cell r="B17">
            <v>1842</v>
          </cell>
          <cell r="C17">
            <v>234</v>
          </cell>
          <cell r="D17">
            <v>87.3</v>
          </cell>
          <cell r="E17" t="str">
            <v>chr1:19203904-19203930, chr1:19211961-19212035, chr1:19216542-19216604, chr1:19228950-19229022</v>
          </cell>
        </row>
        <row r="18">
          <cell r="A18" t="str">
            <v>ALPL</v>
          </cell>
          <cell r="B18">
            <v>1685</v>
          </cell>
          <cell r="C18">
            <v>146</v>
          </cell>
          <cell r="D18">
            <v>91.34</v>
          </cell>
          <cell r="E18" t="str">
            <v>chr1:21900152-21900297, chr1:21903982-21903983</v>
          </cell>
        </row>
        <row r="19">
          <cell r="A19" t="str">
            <v>AMH</v>
          </cell>
          <cell r="B19">
            <v>1733</v>
          </cell>
          <cell r="C19">
            <v>603</v>
          </cell>
          <cell r="D19">
            <v>65.2</v>
          </cell>
          <cell r="E19" t="str">
            <v>chr19:2250330-2250356, chr19:2250909-2251012, chr19:2251092-2251120, chr19:2251289-2251735</v>
          </cell>
        </row>
        <row r="20">
          <cell r="A20" t="str">
            <v>AMPD1</v>
          </cell>
          <cell r="B20">
            <v>2503</v>
          </cell>
          <cell r="C20">
            <v>169</v>
          </cell>
          <cell r="D20">
            <v>93.25</v>
          </cell>
          <cell r="E20" t="str">
            <v>chr1:115215729-115215898</v>
          </cell>
        </row>
        <row r="21">
          <cell r="A21" t="str">
            <v>AR</v>
          </cell>
          <cell r="B21">
            <v>2873</v>
          </cell>
          <cell r="C21">
            <v>204</v>
          </cell>
          <cell r="D21">
            <v>92.9</v>
          </cell>
          <cell r="E21" t="str">
            <v>chrX:66765236-66765237, chrX:66766327-66766530</v>
          </cell>
        </row>
        <row r="22">
          <cell r="A22" t="str">
            <v>ARSA</v>
          </cell>
          <cell r="B22">
            <v>1610</v>
          </cell>
          <cell r="C22">
            <v>49</v>
          </cell>
          <cell r="D22">
            <v>96.96</v>
          </cell>
          <cell r="E22" t="str">
            <v>chr22:51065790-51065839</v>
          </cell>
        </row>
        <row r="23">
          <cell r="A23" t="str">
            <v>ASL</v>
          </cell>
          <cell r="B23">
            <v>1555</v>
          </cell>
          <cell r="C23">
            <v>259</v>
          </cell>
          <cell r="D23">
            <v>83.34</v>
          </cell>
          <cell r="E23" t="str">
            <v>chr7:65551725-65551813, chr7:65554124-65554167, chr7:65554257-65554285, chr7:65557075-65557078, chr7:65557807-65557904</v>
          </cell>
        </row>
        <row r="24">
          <cell r="A24" t="str">
            <v>ATM</v>
          </cell>
          <cell r="B24">
            <v>9791</v>
          </cell>
          <cell r="C24">
            <v>627</v>
          </cell>
          <cell r="D24">
            <v>93.6</v>
          </cell>
          <cell r="E24" t="str">
            <v>chr11:108114674-108114698, chr11:108121424-108121425, chr11:108141972-108142138, chr11:108150212-108150340, chr11:108154948-108154975, chr11:108188094-108188253, chr11:108204680-108204700, chr11:108235803-108235821, chr11:108235866-108235950</v>
          </cell>
        </row>
        <row r="25">
          <cell r="A25" t="str">
            <v>BBS1</v>
          </cell>
          <cell r="B25">
            <v>1952</v>
          </cell>
          <cell r="C25">
            <v>129</v>
          </cell>
          <cell r="D25">
            <v>93.39</v>
          </cell>
          <cell r="E25" t="str">
            <v>chr11:66291189-66291207, chr11:66297317-66297428</v>
          </cell>
        </row>
        <row r="26">
          <cell r="A26" t="str">
            <v>BCKDHA</v>
          </cell>
          <cell r="B26">
            <v>1428</v>
          </cell>
          <cell r="C26">
            <v>118</v>
          </cell>
          <cell r="D26">
            <v>91.74</v>
          </cell>
          <cell r="E26" t="str">
            <v>chr19:41903727-41903845</v>
          </cell>
        </row>
        <row r="27">
          <cell r="A27" t="str">
            <v>BCKDHB</v>
          </cell>
          <cell r="B27">
            <v>1279</v>
          </cell>
          <cell r="C27">
            <v>268</v>
          </cell>
          <cell r="D27">
            <v>79.05</v>
          </cell>
          <cell r="E27" t="str">
            <v>chr6:80816405-80816587, chr6:80816600-80816611, chr6:80878586-80878606, chr6:80982888-80982943</v>
          </cell>
        </row>
        <row r="28">
          <cell r="A28" t="str">
            <v>BLM</v>
          </cell>
          <cell r="B28">
            <v>4464</v>
          </cell>
          <cell r="C28">
            <v>203</v>
          </cell>
          <cell r="D28">
            <v>95.45</v>
          </cell>
          <cell r="E28" t="str">
            <v>chr15:91295164-91295181, chr15:91328145-91328316, chr15:91341557-91341572</v>
          </cell>
        </row>
        <row r="29">
          <cell r="A29" t="str">
            <v>BRIP1</v>
          </cell>
          <cell r="B29">
            <v>3940</v>
          </cell>
          <cell r="C29">
            <v>166</v>
          </cell>
          <cell r="D29">
            <v>95.79</v>
          </cell>
          <cell r="E29" t="str">
            <v>chr17:59821787-59821831, chr17:59937151-59937273</v>
          </cell>
        </row>
        <row r="30">
          <cell r="A30" t="str">
            <v>BSND</v>
          </cell>
          <cell r="B30">
            <v>1003</v>
          </cell>
          <cell r="C30">
            <v>224</v>
          </cell>
          <cell r="D30">
            <v>77.67</v>
          </cell>
          <cell r="E30" t="str">
            <v>chr1:55464954-55465041, chr1:55472814-55472950, chr1:55473881-55473882</v>
          </cell>
        </row>
        <row r="31">
          <cell r="A31" t="str">
            <v>BTD</v>
          </cell>
          <cell r="B31">
            <v>1873</v>
          </cell>
          <cell r="C31">
            <v>105</v>
          </cell>
          <cell r="D31">
            <v>94.39</v>
          </cell>
          <cell r="E31" t="str">
            <v>chr3:15672947-15673007, chr3:15683605-15683650</v>
          </cell>
        </row>
        <row r="32">
          <cell r="A32" t="str">
            <v>CBS</v>
          </cell>
          <cell r="B32">
            <v>1806</v>
          </cell>
          <cell r="C32">
            <v>60</v>
          </cell>
          <cell r="D32">
            <v>96.68</v>
          </cell>
          <cell r="E32" t="str">
            <v>chr21:44478249-44478252, chr21:44479372-44479418, chr21:44486366-44486377</v>
          </cell>
        </row>
        <row r="33">
          <cell r="A33" t="str">
            <v>CDH23</v>
          </cell>
          <cell r="B33">
            <v>11169</v>
          </cell>
          <cell r="C33">
            <v>1240</v>
          </cell>
          <cell r="D33">
            <v>88.9</v>
          </cell>
          <cell r="E33" t="str">
            <v>chr10:73447398-73447481, chr10:73450219-73450346, chr10:73464662-73464753, chr10:73485123-73485282, chr10:73499506-73499534, chr10:73537431-73537489, chr10:73544642-73544724, chr10:73550039-73550175, chr10:73553153-73553310, chr10:73565557-73565759, chr10:73571491-73571515, chr10:73571706-73571723, chr10:73572295-73572371</v>
          </cell>
        </row>
        <row r="34">
          <cell r="A34" t="str">
            <v>CEP290</v>
          </cell>
          <cell r="B34">
            <v>7970</v>
          </cell>
          <cell r="C34">
            <v>695</v>
          </cell>
          <cell r="D34">
            <v>91.28</v>
          </cell>
          <cell r="E34" t="str">
            <v>chr12:88454601-88454602, chr12:88457752-88457897, chr12:88481551-88481726, chr12:88482803-88482959, chr12:88500446-88500449, chr12:88505132-88505133, chr12:88505465-88505498, chr12:88508869-88508902, chr12:88510804-88510807, chr12:88519017-88519025, chr12:88532916-88532973, chr12:88533266-88533346</v>
          </cell>
        </row>
        <row r="35">
          <cell r="A35" t="str">
            <v>CFTR</v>
          </cell>
          <cell r="B35">
            <v>4713</v>
          </cell>
          <cell r="C35">
            <v>1</v>
          </cell>
          <cell r="D35">
            <v>99.98</v>
          </cell>
          <cell r="E35" t="str">
            <v>chr7:117120191-117120192</v>
          </cell>
        </row>
        <row r="36">
          <cell r="A36" t="str">
            <v>CHM</v>
          </cell>
          <cell r="B36">
            <v>2141</v>
          </cell>
          <cell r="C36">
            <v>98</v>
          </cell>
          <cell r="D36">
            <v>95.42</v>
          </cell>
          <cell r="E36" t="str">
            <v>chrX:85166260-85166296, chrX:85213972-85213987, chrX:85226566-85226595, chrX:85236800-85236818</v>
          </cell>
        </row>
        <row r="37">
          <cell r="A37" t="str">
            <v>CHRNA1</v>
          </cell>
          <cell r="B37">
            <v>1549</v>
          </cell>
          <cell r="C37">
            <v>105</v>
          </cell>
          <cell r="D37">
            <v>93.22</v>
          </cell>
          <cell r="E37" t="str">
            <v>chr2:175614883-175614902, chr2:175624210-175624296</v>
          </cell>
        </row>
        <row r="38">
          <cell r="A38" t="str">
            <v>CHRND</v>
          </cell>
          <cell r="B38">
            <v>1674</v>
          </cell>
          <cell r="C38">
            <v>538</v>
          </cell>
          <cell r="D38">
            <v>67.86</v>
          </cell>
          <cell r="E38" t="str">
            <v>chr2:233390920-233390982, chr2:233391233-233391389, chr2:233392105-233392160, chr2:233396176-233396178, chr2:233396246-233396371, chr2:233398635-233398722, chr2:233399006-233399057</v>
          </cell>
        </row>
        <row r="39">
          <cell r="A39" t="str">
            <v>CHRNG</v>
          </cell>
          <cell r="B39">
            <v>1674</v>
          </cell>
          <cell r="C39">
            <v>58</v>
          </cell>
          <cell r="D39">
            <v>96.54</v>
          </cell>
          <cell r="E39" t="str">
            <v>chr2:233406186-233406244</v>
          </cell>
        </row>
        <row r="40">
          <cell r="A40" t="str">
            <v>CIITA</v>
          </cell>
          <cell r="B40">
            <v>3632</v>
          </cell>
          <cell r="C40">
            <v>226</v>
          </cell>
          <cell r="D40">
            <v>93.78</v>
          </cell>
          <cell r="E40" t="str">
            <v>chr16:10998595-10998674, chr16:11000679-11000800, chr16:11000810-11000812, chr16:11002834-11002843, chr16:11016097-11016112</v>
          </cell>
        </row>
        <row r="41">
          <cell r="A41" t="str">
            <v>CLN3</v>
          </cell>
          <cell r="B41">
            <v>1467</v>
          </cell>
          <cell r="C41">
            <v>210</v>
          </cell>
          <cell r="D41">
            <v>85.69</v>
          </cell>
          <cell r="E41" t="str">
            <v>chr16:28493420-28493517, chr16:28495321-28495396, chr16:28495400-28495401, chr16:28495407-28495444</v>
          </cell>
        </row>
        <row r="42">
          <cell r="A42" t="str">
            <v>CLN5</v>
          </cell>
          <cell r="B42">
            <v>1264</v>
          </cell>
          <cell r="C42">
            <v>160</v>
          </cell>
          <cell r="D42">
            <v>87.34</v>
          </cell>
          <cell r="E42" t="str">
            <v>chr13:77566251-77566411</v>
          </cell>
        </row>
        <row r="43">
          <cell r="A43" t="str">
            <v>CLN6</v>
          </cell>
          <cell r="B43">
            <v>1006</v>
          </cell>
          <cell r="C43">
            <v>330</v>
          </cell>
          <cell r="D43">
            <v>67.2</v>
          </cell>
          <cell r="E43" t="str">
            <v>chr15:68500472-68500570, chr15:68503595-68503661, chr15:68504133-68504206, chr15:68521834-68521927</v>
          </cell>
        </row>
        <row r="44">
          <cell r="A44" t="str">
            <v>CLRN1</v>
          </cell>
          <cell r="B44">
            <v>991</v>
          </cell>
          <cell r="C44">
            <v>182</v>
          </cell>
          <cell r="D44">
            <v>81.63</v>
          </cell>
          <cell r="E44" t="str">
            <v>chr3:150661601-150661783</v>
          </cell>
        </row>
        <row r="45">
          <cell r="A45" t="str">
            <v>CNGB3</v>
          </cell>
          <cell r="B45">
            <v>2610</v>
          </cell>
          <cell r="C45">
            <v>159</v>
          </cell>
          <cell r="D45">
            <v>93.91</v>
          </cell>
          <cell r="E45" t="str">
            <v>chr8:87591328-87591485, chr8:87751877-87751879</v>
          </cell>
        </row>
        <row r="46">
          <cell r="A46" t="str">
            <v>COL4A3</v>
          </cell>
          <cell r="B46">
            <v>5533</v>
          </cell>
          <cell r="C46">
            <v>235</v>
          </cell>
          <cell r="D46">
            <v>95.75</v>
          </cell>
          <cell r="E46" t="str">
            <v>chr2:228029437-228029472, chr2:228159674-228159693, chr2:228162540-228162580, chr2:228163392-228163533</v>
          </cell>
        </row>
        <row r="47">
          <cell r="A47" t="str">
            <v>COL4A4</v>
          </cell>
          <cell r="B47">
            <v>5543</v>
          </cell>
          <cell r="C47">
            <v>410</v>
          </cell>
          <cell r="D47">
            <v>92.6</v>
          </cell>
          <cell r="E47" t="str">
            <v>chr2:227872035-227872093, chr2:227892728-227892729, chr2:227920745-227920746, chr2:227922149-227922152, chr2:227924115-227924154, chr2:227924182-227924183, chr2:227924194-227924297, chr2:227924846-227924856, chr2:227942604-227942798</v>
          </cell>
        </row>
        <row r="48">
          <cell r="A48" t="str">
            <v>COL4A5</v>
          </cell>
          <cell r="B48">
            <v>5573</v>
          </cell>
          <cell r="C48">
            <v>186</v>
          </cell>
          <cell r="D48">
            <v>96.66</v>
          </cell>
          <cell r="E48" t="str">
            <v>chrX:107819134-107819207, chrX:107821556-107821557, chrX:107865900-107866012</v>
          </cell>
        </row>
        <row r="49">
          <cell r="A49" t="str">
            <v>COL7A1</v>
          </cell>
          <cell r="B49">
            <v>10015</v>
          </cell>
          <cell r="C49">
            <v>774</v>
          </cell>
          <cell r="D49">
            <v>92.27</v>
          </cell>
          <cell r="E49" t="str">
            <v>chr3:48605318-48605329, chr3:48607152-48607198, chr3:48609958-48609960, chr3:48610601-48610674, chr3:48610743-48610761, chr3:48612678-48612680, chr3:48613294-48613340, chr3:48615880-48615953, chr3:48622463-48622554, chr3:48626297-48626433, chr3:48627026-48627083, chr3:48629781-48629905, chr3:48632502-48632597</v>
          </cell>
        </row>
        <row r="50">
          <cell r="A50" t="str">
            <v>CPT1A</v>
          </cell>
          <cell r="B50">
            <v>2548</v>
          </cell>
          <cell r="C50">
            <v>54</v>
          </cell>
          <cell r="D50">
            <v>97.88</v>
          </cell>
          <cell r="E50" t="str">
            <v>chr11:68552277-68552331</v>
          </cell>
        </row>
        <row r="51">
          <cell r="A51" t="str">
            <v>CTH</v>
          </cell>
          <cell r="B51">
            <v>1338</v>
          </cell>
          <cell r="C51">
            <v>66</v>
          </cell>
          <cell r="D51">
            <v>95.07</v>
          </cell>
          <cell r="E51" t="str">
            <v>chr1:70896079-70896082, chr1:70900802-70900865</v>
          </cell>
        </row>
        <row r="52">
          <cell r="A52" t="str">
            <v>CYBB</v>
          </cell>
          <cell r="B52">
            <v>1843</v>
          </cell>
          <cell r="C52">
            <v>135</v>
          </cell>
          <cell r="D52">
            <v>92.67</v>
          </cell>
          <cell r="E52" t="str">
            <v>chrX:37663253-37663388</v>
          </cell>
        </row>
        <row r="53">
          <cell r="A53" t="str">
            <v>CYP11B1</v>
          </cell>
          <cell r="B53">
            <v>1602</v>
          </cell>
          <cell r="C53">
            <v>158</v>
          </cell>
          <cell r="D53">
            <v>90.14</v>
          </cell>
          <cell r="E53" t="str">
            <v>chr8:143956367-143956484, chr8:143956553-143956575, chr8:143956644-143956663</v>
          </cell>
        </row>
        <row r="54">
          <cell r="A54" t="str">
            <v>CYP11B2</v>
          </cell>
          <cell r="B54">
            <v>1602</v>
          </cell>
          <cell r="C54">
            <v>117</v>
          </cell>
          <cell r="D54">
            <v>92.7</v>
          </cell>
          <cell r="E54" t="str">
            <v>chr8:143993940-143994057</v>
          </cell>
        </row>
        <row r="55">
          <cell r="A55" t="str">
            <v>CYP21A2</v>
          </cell>
          <cell r="B55">
            <v>3169</v>
          </cell>
          <cell r="C55">
            <v>1074</v>
          </cell>
          <cell r="D55">
            <v>66.11</v>
          </cell>
          <cell r="E55" t="str">
            <v>chr6:31973460-31973564, chr6:31973762-31973859, chr6:31975478-31975599, chr6:31975710-31975818, chr6:31975930-31976037, chr6:32006194-32006298, chr6:32006865-32006927, chr6:32007317-32007340, chr6:32007520-32007529, chr6:32007869-32007876, chr6:32008217-32008334, chr6:32008445-32008553, chr6:32008665-32008772</v>
          </cell>
        </row>
        <row r="56">
          <cell r="A56" t="str">
            <v>DBT</v>
          </cell>
          <cell r="B56">
            <v>1559</v>
          </cell>
          <cell r="C56">
            <v>10</v>
          </cell>
          <cell r="D56">
            <v>99.36</v>
          </cell>
          <cell r="E56" t="str">
            <v>chr1:100661973-100661983</v>
          </cell>
        </row>
        <row r="57">
          <cell r="A57" t="str">
            <v>DCLRE1C</v>
          </cell>
          <cell r="B57">
            <v>2219</v>
          </cell>
          <cell r="C57">
            <v>142</v>
          </cell>
          <cell r="D57">
            <v>93.6</v>
          </cell>
          <cell r="E57" t="str">
            <v>chr10:14976373-14976376, chr10:14977456-14977459, chr10:14978531-14978597, chr10:14981803-14981873</v>
          </cell>
        </row>
        <row r="58">
          <cell r="A58" t="str">
            <v>DHCR7</v>
          </cell>
          <cell r="B58">
            <v>1498</v>
          </cell>
          <cell r="C58">
            <v>459</v>
          </cell>
          <cell r="D58">
            <v>69.36</v>
          </cell>
          <cell r="E58" t="str">
            <v>chr11:71146799-71146890, chr11:71149991-71150134, chr11:71152421-71152491, chr11:71155040-71155041, chr11:71155112-71155266</v>
          </cell>
        </row>
        <row r="59">
          <cell r="A59" t="str">
            <v>DLD</v>
          </cell>
          <cell r="B59">
            <v>1670</v>
          </cell>
          <cell r="C59">
            <v>112</v>
          </cell>
          <cell r="D59">
            <v>93.29</v>
          </cell>
          <cell r="E59" t="str">
            <v>chr7:107546706-107546818</v>
          </cell>
        </row>
        <row r="60">
          <cell r="A60" t="str">
            <v>DMD</v>
          </cell>
          <cell r="B60">
            <v>12161</v>
          </cell>
          <cell r="C60">
            <v>165</v>
          </cell>
          <cell r="D60">
            <v>98.64</v>
          </cell>
          <cell r="E60" t="str">
            <v>chrX:31284921-31284951, chrX:31496217-31496286, chrX:31854855-31854856, chrX:31854868-31854869, chrX:31854881-31854944, chrX:32366647-32366648</v>
          </cell>
        </row>
        <row r="61">
          <cell r="A61" t="str">
            <v>DPYD</v>
          </cell>
          <cell r="B61">
            <v>3357</v>
          </cell>
          <cell r="C61">
            <v>249</v>
          </cell>
          <cell r="D61">
            <v>92.58</v>
          </cell>
          <cell r="E61" t="str">
            <v>chr1:97547880-97548031, chr1:98144645-98144743</v>
          </cell>
        </row>
        <row r="62">
          <cell r="A62" t="str">
            <v>DUOX2</v>
          </cell>
          <cell r="B62">
            <v>4977</v>
          </cell>
          <cell r="C62">
            <v>683</v>
          </cell>
          <cell r="D62">
            <v>86.28</v>
          </cell>
          <cell r="E62" t="str">
            <v>chr15:45403303-45403480, chr15:45403576-45403788, chr15:45403960-45404158, chr15:45405179-45405275</v>
          </cell>
        </row>
        <row r="63">
          <cell r="A63" t="str">
            <v>DUOXA1,DUOXA2</v>
          </cell>
          <cell r="B63">
            <v>565</v>
          </cell>
          <cell r="C63">
            <v>182</v>
          </cell>
          <cell r="D63">
            <v>67.790000000000006</v>
          </cell>
          <cell r="E63" t="str">
            <v>chr15:45409707-45409889</v>
          </cell>
        </row>
        <row r="64">
          <cell r="A64" t="str">
            <v>DUOXA2</v>
          </cell>
          <cell r="B64">
            <v>819</v>
          </cell>
          <cell r="C64">
            <v>31</v>
          </cell>
          <cell r="D64">
            <v>96.21</v>
          </cell>
          <cell r="E64" t="str">
            <v>chr15:45409283-45409314</v>
          </cell>
        </row>
        <row r="65">
          <cell r="A65" t="str">
            <v>DYSF</v>
          </cell>
          <cell r="B65">
            <v>7070</v>
          </cell>
          <cell r="C65">
            <v>813</v>
          </cell>
          <cell r="D65">
            <v>88.5</v>
          </cell>
          <cell r="E65" t="str">
            <v>chr2:71681123-71681221, chr2:71693967-71694068, chr2:71738931-71739056, chr2:71753445-71753481, chr2:71780931-71781066, chr2:71783089-71783206, chr2:71829900-71829940, chr2:71840458-71840545, chr2:71847671-71847744, chr2:71908129-71908130</v>
          </cell>
        </row>
        <row r="66">
          <cell r="A66" t="str">
            <v>EDA</v>
          </cell>
          <cell r="B66">
            <v>1339</v>
          </cell>
          <cell r="C66">
            <v>273</v>
          </cell>
          <cell r="D66">
            <v>79.61</v>
          </cell>
          <cell r="E66" t="str">
            <v>chrX:68890048-68890109, chrX:69080682-69080704, chrX:69247701-69247891</v>
          </cell>
        </row>
        <row r="67">
          <cell r="A67" t="str">
            <v>EMD</v>
          </cell>
          <cell r="B67">
            <v>825</v>
          </cell>
          <cell r="C67">
            <v>74</v>
          </cell>
          <cell r="D67">
            <v>91.03</v>
          </cell>
          <cell r="E67" t="str">
            <v>chrX:153608085-153608159</v>
          </cell>
        </row>
        <row r="68">
          <cell r="A68" t="str">
            <v>ETFA</v>
          </cell>
          <cell r="B68">
            <v>1122</v>
          </cell>
          <cell r="C68">
            <v>91</v>
          </cell>
          <cell r="D68">
            <v>91.89</v>
          </cell>
          <cell r="E68" t="str">
            <v>chr15:76518184-76518275</v>
          </cell>
        </row>
        <row r="69">
          <cell r="A69" t="str">
            <v>ETFB</v>
          </cell>
          <cell r="B69">
            <v>1158</v>
          </cell>
          <cell r="C69">
            <v>2</v>
          </cell>
          <cell r="D69">
            <v>99.83</v>
          </cell>
          <cell r="E69" t="str">
            <v>chr19:51857398-51857400</v>
          </cell>
        </row>
        <row r="70">
          <cell r="A70" t="str">
            <v>ETHE1</v>
          </cell>
          <cell r="B70">
            <v>835</v>
          </cell>
          <cell r="C70">
            <v>91</v>
          </cell>
          <cell r="D70">
            <v>89.1</v>
          </cell>
          <cell r="E70" t="str">
            <v>chr19:44031243-44031334</v>
          </cell>
        </row>
        <row r="71">
          <cell r="A71" t="str">
            <v>EVC</v>
          </cell>
          <cell r="B71">
            <v>3244</v>
          </cell>
          <cell r="C71">
            <v>252</v>
          </cell>
          <cell r="D71">
            <v>92.23</v>
          </cell>
          <cell r="E71" t="str">
            <v>chr4:5713102-5713286, chr4:5759802-5759857, chr4:5809922-5809935</v>
          </cell>
        </row>
        <row r="72">
          <cell r="A72" t="str">
            <v>EVC2</v>
          </cell>
          <cell r="B72">
            <v>4147</v>
          </cell>
          <cell r="C72">
            <v>423</v>
          </cell>
          <cell r="D72">
            <v>89.8</v>
          </cell>
          <cell r="E72" t="str">
            <v>chr4:5570165-5570348, chr4:5627470-5627537, chr4:5710072-5710245</v>
          </cell>
        </row>
        <row r="73">
          <cell r="A73" t="str">
            <v>F11</v>
          </cell>
          <cell r="B73">
            <v>2018</v>
          </cell>
          <cell r="C73">
            <v>15</v>
          </cell>
          <cell r="D73">
            <v>99.26</v>
          </cell>
          <cell r="E73" t="str">
            <v>chr4:187197534-187197549</v>
          </cell>
        </row>
        <row r="74">
          <cell r="A74" t="str">
            <v>F5</v>
          </cell>
          <cell r="B74">
            <v>6925</v>
          </cell>
          <cell r="C74">
            <v>63</v>
          </cell>
          <cell r="D74">
            <v>99.09</v>
          </cell>
          <cell r="E74" t="str">
            <v>chr1:169510307-169510367, chr1:169510499-169510502</v>
          </cell>
        </row>
        <row r="75">
          <cell r="A75" t="str">
            <v>F8</v>
          </cell>
          <cell r="B75">
            <v>7350</v>
          </cell>
          <cell r="C75">
            <v>34</v>
          </cell>
          <cell r="D75">
            <v>99.54</v>
          </cell>
          <cell r="E75" t="str">
            <v>chrX:154114403-154114437</v>
          </cell>
        </row>
        <row r="76">
          <cell r="A76" t="str">
            <v>F9</v>
          </cell>
          <cell r="B76">
            <v>1466</v>
          </cell>
          <cell r="C76">
            <v>40</v>
          </cell>
          <cell r="D76">
            <v>97.27</v>
          </cell>
          <cell r="E76" t="str">
            <v>chrX:138619281-138619310, chrX:138619539-138619550</v>
          </cell>
        </row>
        <row r="77">
          <cell r="A77" t="str">
            <v>FANCA</v>
          </cell>
          <cell r="B77">
            <v>4813</v>
          </cell>
          <cell r="C77">
            <v>338</v>
          </cell>
          <cell r="D77">
            <v>92.98</v>
          </cell>
          <cell r="E77" t="str">
            <v>chr16:89862308-89862431, chr16:89871682-89871805, chr16:89881023-89881026, chr16:89882939-89883028</v>
          </cell>
        </row>
        <row r="78">
          <cell r="A78" t="str">
            <v>FANCC</v>
          </cell>
          <cell r="B78">
            <v>1977</v>
          </cell>
          <cell r="C78">
            <v>175</v>
          </cell>
          <cell r="D78">
            <v>91.15</v>
          </cell>
          <cell r="E78" t="str">
            <v>chr9:97912199-97912374</v>
          </cell>
        </row>
        <row r="79">
          <cell r="A79" t="str">
            <v>FH</v>
          </cell>
          <cell r="B79">
            <v>1633</v>
          </cell>
          <cell r="C79">
            <v>142</v>
          </cell>
          <cell r="D79">
            <v>91.3</v>
          </cell>
          <cell r="E79" t="str">
            <v>chr1:241682885-241683027</v>
          </cell>
        </row>
        <row r="80">
          <cell r="A80" t="str">
            <v>FKRP</v>
          </cell>
          <cell r="B80">
            <v>1498</v>
          </cell>
          <cell r="C80">
            <v>302</v>
          </cell>
          <cell r="D80">
            <v>79.84</v>
          </cell>
          <cell r="E80" t="str">
            <v>chr19:47258907-47259169, chr19:47259296-47259336</v>
          </cell>
        </row>
        <row r="81">
          <cell r="A81" t="str">
            <v>FKTN</v>
          </cell>
          <cell r="B81">
            <v>1509</v>
          </cell>
          <cell r="C81">
            <v>20</v>
          </cell>
          <cell r="D81">
            <v>98.67</v>
          </cell>
          <cell r="E81" t="str">
            <v>chr9:108380234-108380254</v>
          </cell>
        </row>
        <row r="82">
          <cell r="A82" t="str">
            <v>FMR1</v>
          </cell>
          <cell r="B82">
            <v>2069</v>
          </cell>
          <cell r="C82">
            <v>11</v>
          </cell>
          <cell r="D82">
            <v>99.47</v>
          </cell>
          <cell r="E82" t="str">
            <v>chrX:147018979-147018990</v>
          </cell>
        </row>
        <row r="83">
          <cell r="A83" t="str">
            <v>G6PD</v>
          </cell>
          <cell r="B83">
            <v>1768</v>
          </cell>
          <cell r="C83">
            <v>190</v>
          </cell>
          <cell r="D83">
            <v>89.25</v>
          </cell>
          <cell r="E83" t="str">
            <v>chrX:153760275-153760310, chrX:153760397-153760459, chrX:153760873-153760874, chrX:153774998-153775090</v>
          </cell>
        </row>
        <row r="84">
          <cell r="A84" t="str">
            <v>GAA</v>
          </cell>
          <cell r="B84">
            <v>3049</v>
          </cell>
          <cell r="C84">
            <v>412</v>
          </cell>
          <cell r="D84">
            <v>86.49</v>
          </cell>
          <cell r="E84" t="str">
            <v>chr17:78081402-78081526, chr17:78081593-78081614, chr17:78082392-78082393, chr17:78082399-78082400, chr17:78082494-78082505, chr17:78083738-78083859, chr17:78084734-78084829, chr17:78085789-78085790, chr17:78086371-78086408</v>
          </cell>
        </row>
        <row r="85">
          <cell r="A85" t="str">
            <v>GALC</v>
          </cell>
          <cell r="B85">
            <v>2355</v>
          </cell>
          <cell r="C85">
            <v>34</v>
          </cell>
          <cell r="D85">
            <v>98.56</v>
          </cell>
          <cell r="E85" t="str">
            <v>chr14:88459308-88459342</v>
          </cell>
        </row>
        <row r="86">
          <cell r="A86" t="str">
            <v>GALE</v>
          </cell>
          <cell r="B86">
            <v>1147</v>
          </cell>
          <cell r="C86">
            <v>60</v>
          </cell>
          <cell r="D86">
            <v>94.77</v>
          </cell>
          <cell r="E86" t="str">
            <v>chr1:24122993-24123053</v>
          </cell>
        </row>
        <row r="87">
          <cell r="A87" t="str">
            <v>GALK1</v>
          </cell>
          <cell r="B87">
            <v>1259</v>
          </cell>
          <cell r="C87">
            <v>248</v>
          </cell>
          <cell r="D87">
            <v>80.3</v>
          </cell>
          <cell r="E87" t="str">
            <v>chr17:73754564-73754685, chr17:73761095-73761222</v>
          </cell>
        </row>
        <row r="88">
          <cell r="A88" t="str">
            <v>GAMT</v>
          </cell>
          <cell r="B88">
            <v>1011</v>
          </cell>
          <cell r="C88">
            <v>277</v>
          </cell>
          <cell r="D88">
            <v>72.599999999999994</v>
          </cell>
          <cell r="E88" t="str">
            <v>chr19:1398831-1398957, chr19:1399786-1399914, chr19:1399926-1399940, chr19:1401289-1401298</v>
          </cell>
        </row>
        <row r="89">
          <cell r="A89" t="str">
            <v>GCDH</v>
          </cell>
          <cell r="B89">
            <v>1481</v>
          </cell>
          <cell r="C89">
            <v>84</v>
          </cell>
          <cell r="D89">
            <v>94.33</v>
          </cell>
          <cell r="E89" t="str">
            <v>chr19:13010276-13010360</v>
          </cell>
        </row>
        <row r="90">
          <cell r="A90" t="str">
            <v>GCK</v>
          </cell>
          <cell r="B90">
            <v>1608</v>
          </cell>
          <cell r="C90">
            <v>205</v>
          </cell>
          <cell r="D90">
            <v>87.25</v>
          </cell>
          <cell r="E90" t="str">
            <v>chr7:44184729-44184761, chr7:44185303-44185334, chr7:44187243-44187351, chr7:44193033-44193067</v>
          </cell>
        </row>
        <row r="91">
          <cell r="A91" t="str">
            <v>GDF5</v>
          </cell>
          <cell r="B91">
            <v>1526</v>
          </cell>
          <cell r="C91">
            <v>430</v>
          </cell>
          <cell r="D91">
            <v>71.819999999999993</v>
          </cell>
          <cell r="E91" t="str">
            <v>chr20:34025072-34025132, chr20:34025343-34025713</v>
          </cell>
        </row>
        <row r="92">
          <cell r="A92" t="str">
            <v>GLB1</v>
          </cell>
          <cell r="B92">
            <v>2348</v>
          </cell>
          <cell r="C92">
            <v>239</v>
          </cell>
          <cell r="D92">
            <v>89.82</v>
          </cell>
          <cell r="E92" t="str">
            <v>chr3:33118580-33118734, chr3:33138497-33138582</v>
          </cell>
        </row>
        <row r="93">
          <cell r="A93" t="str">
            <v>GLDC</v>
          </cell>
          <cell r="B93">
            <v>3313</v>
          </cell>
          <cell r="C93">
            <v>52</v>
          </cell>
          <cell r="D93">
            <v>98.43</v>
          </cell>
          <cell r="E93" t="str">
            <v>chr9:6645239-6645274, chr9:6645487-6645504</v>
          </cell>
        </row>
        <row r="94">
          <cell r="A94" t="str">
            <v>GLIS3</v>
          </cell>
          <cell r="B94">
            <v>2893</v>
          </cell>
          <cell r="C94">
            <v>171</v>
          </cell>
          <cell r="D94">
            <v>94.09</v>
          </cell>
          <cell r="E94" t="str">
            <v>chr9:4118082-4118253</v>
          </cell>
        </row>
        <row r="95">
          <cell r="A95" t="str">
            <v>GNE</v>
          </cell>
          <cell r="B95">
            <v>2480</v>
          </cell>
          <cell r="C95">
            <v>1</v>
          </cell>
          <cell r="D95">
            <v>99.96</v>
          </cell>
          <cell r="E95" t="str">
            <v>chr9:36227298-36227299</v>
          </cell>
        </row>
        <row r="96">
          <cell r="A96" t="str">
            <v>GNMT</v>
          </cell>
          <cell r="B96">
            <v>948</v>
          </cell>
          <cell r="C96">
            <v>43</v>
          </cell>
          <cell r="D96">
            <v>95.46</v>
          </cell>
          <cell r="E96" t="str">
            <v>chr6:42930915-42930957, chr6:42931060-42931061</v>
          </cell>
        </row>
        <row r="97">
          <cell r="A97" t="str">
            <v>GNPTAB</v>
          </cell>
          <cell r="B97">
            <v>3981</v>
          </cell>
          <cell r="C97">
            <v>236</v>
          </cell>
          <cell r="D97">
            <v>94.07</v>
          </cell>
          <cell r="E97" t="str">
            <v>chr12:102150984-102151093, chr12:102224331-102224458</v>
          </cell>
        </row>
        <row r="98">
          <cell r="A98" t="str">
            <v>GNS</v>
          </cell>
          <cell r="B98">
            <v>1799</v>
          </cell>
          <cell r="C98">
            <v>7</v>
          </cell>
          <cell r="D98">
            <v>99.61</v>
          </cell>
          <cell r="E98" t="str">
            <v>chr12:65153054-65153061</v>
          </cell>
        </row>
        <row r="99">
          <cell r="A99" t="str">
            <v>GRHPR</v>
          </cell>
          <cell r="B99">
            <v>1077</v>
          </cell>
          <cell r="C99">
            <v>192</v>
          </cell>
          <cell r="D99">
            <v>82.17</v>
          </cell>
          <cell r="E99" t="str">
            <v>chr9:37422742-37422835, chr9:37428475-37428574</v>
          </cell>
        </row>
        <row r="100">
          <cell r="A100" t="str">
            <v>GUCY2D</v>
          </cell>
          <cell r="B100">
            <v>3492</v>
          </cell>
          <cell r="C100">
            <v>460</v>
          </cell>
          <cell r="D100">
            <v>86.83</v>
          </cell>
          <cell r="E100" t="str">
            <v>chr17:7906360-7906504, chr17:7906508-7906544, chr17:7906786-7906882, chr17:7906981-7906982, chr17:7906987-7906988, chr17:7919102-7919164, chr17:7919239-7919254, chr17:7919517-7919545, chr17:7919776-7919853</v>
          </cell>
        </row>
        <row r="101">
          <cell r="A101" t="str">
            <v>HADHA</v>
          </cell>
          <cell r="B101">
            <v>2492</v>
          </cell>
          <cell r="C101">
            <v>81</v>
          </cell>
          <cell r="D101">
            <v>96.75</v>
          </cell>
          <cell r="E101" t="str">
            <v>chr2:26461796-26461877</v>
          </cell>
        </row>
        <row r="102">
          <cell r="A102" t="str">
            <v>HAL</v>
          </cell>
          <cell r="B102">
            <v>2174</v>
          </cell>
          <cell r="C102">
            <v>3</v>
          </cell>
          <cell r="D102">
            <v>99.86</v>
          </cell>
          <cell r="E102" t="str">
            <v>chr12:96371716-96371719</v>
          </cell>
        </row>
        <row r="103">
          <cell r="A103" t="str">
            <v>HBA1</v>
          </cell>
          <cell r="B103">
            <v>459</v>
          </cell>
          <cell r="C103">
            <v>194</v>
          </cell>
          <cell r="D103">
            <v>57.73</v>
          </cell>
          <cell r="E103" t="str">
            <v>chr16:226710-226815, chr16:226922-226941, chr16:227000-227053, chr16:227398-227415</v>
          </cell>
        </row>
        <row r="104">
          <cell r="A104" t="str">
            <v>HBA2</v>
          </cell>
          <cell r="B104">
            <v>459</v>
          </cell>
          <cell r="C104">
            <v>177</v>
          </cell>
          <cell r="D104">
            <v>61.44</v>
          </cell>
          <cell r="E104" t="str">
            <v>chr16:222906-223011, chr16:223118-223137, chr16:223196-223249</v>
          </cell>
        </row>
        <row r="105">
          <cell r="A105" t="str">
            <v>HEXB</v>
          </cell>
          <cell r="B105">
            <v>1811</v>
          </cell>
          <cell r="C105">
            <v>82</v>
          </cell>
          <cell r="D105">
            <v>95.47</v>
          </cell>
          <cell r="E105" t="str">
            <v>chr5:73981080-73981153, chr5:74009456-74009465</v>
          </cell>
        </row>
        <row r="106">
          <cell r="A106" t="str">
            <v>HFE</v>
          </cell>
          <cell r="B106">
            <v>1125</v>
          </cell>
          <cell r="C106">
            <v>18</v>
          </cell>
          <cell r="D106">
            <v>98.4</v>
          </cell>
          <cell r="E106" t="str">
            <v>chr6:26094626-26094644</v>
          </cell>
        </row>
        <row r="107">
          <cell r="A107" t="str">
            <v>HFE2</v>
          </cell>
          <cell r="B107">
            <v>1311</v>
          </cell>
          <cell r="C107">
            <v>170</v>
          </cell>
          <cell r="D107">
            <v>87.03</v>
          </cell>
          <cell r="E107" t="str">
            <v>chr1:145415520-145415690</v>
          </cell>
        </row>
        <row r="108">
          <cell r="A108" t="str">
            <v>HGSNAT</v>
          </cell>
          <cell r="B108">
            <v>2088</v>
          </cell>
          <cell r="C108">
            <v>128</v>
          </cell>
          <cell r="D108">
            <v>93.87</v>
          </cell>
          <cell r="E108" t="str">
            <v>chr8:42995634-42995762</v>
          </cell>
        </row>
        <row r="109">
          <cell r="A109" t="str">
            <v>HLCS</v>
          </cell>
          <cell r="B109">
            <v>2271</v>
          </cell>
          <cell r="C109">
            <v>4</v>
          </cell>
          <cell r="D109">
            <v>99.82</v>
          </cell>
          <cell r="E109" t="str">
            <v>chr21:38309463-38309467</v>
          </cell>
        </row>
        <row r="110">
          <cell r="A110" t="str">
            <v>HPS1</v>
          </cell>
          <cell r="B110">
            <v>2321</v>
          </cell>
          <cell r="C110">
            <v>155</v>
          </cell>
          <cell r="D110">
            <v>93.32</v>
          </cell>
          <cell r="E110" t="str">
            <v>chr10:100182120-100182275</v>
          </cell>
        </row>
        <row r="111">
          <cell r="A111" t="str">
            <v>HPS3</v>
          </cell>
          <cell r="B111">
            <v>3185</v>
          </cell>
          <cell r="C111">
            <v>345</v>
          </cell>
          <cell r="D111">
            <v>89.17</v>
          </cell>
          <cell r="E111" t="str">
            <v>chr3:148847505-148847732, chr3:148881623-148881741</v>
          </cell>
        </row>
        <row r="112">
          <cell r="A112" t="str">
            <v>IDS</v>
          </cell>
          <cell r="B112">
            <v>1779</v>
          </cell>
          <cell r="C112">
            <v>9</v>
          </cell>
          <cell r="D112">
            <v>99.49</v>
          </cell>
          <cell r="E112" t="str">
            <v>chrX:148586559-148586568</v>
          </cell>
        </row>
        <row r="113">
          <cell r="A113" t="str">
            <v>IDUA</v>
          </cell>
          <cell r="B113">
            <v>2102</v>
          </cell>
          <cell r="C113">
            <v>661</v>
          </cell>
          <cell r="D113">
            <v>68.55</v>
          </cell>
          <cell r="E113" t="str">
            <v>chr4:980867-981011, chr4:994463-994490, chr4:995651-995674, chr4:995764-995837, chr4:996514-996534, chr4:996734-996737, chr4:996919-996950, chr4:997127-997218, chr4:997251-997263, chr4:997331-997386, chr4:997794-997892, chr4:998042-998126</v>
          </cell>
        </row>
        <row r="114">
          <cell r="A114" t="str">
            <v>INS,INS-IGF2</v>
          </cell>
          <cell r="B114">
            <v>197</v>
          </cell>
          <cell r="C114">
            <v>139</v>
          </cell>
          <cell r="D114">
            <v>29.44</v>
          </cell>
          <cell r="E114" t="str">
            <v>chr11:2182009-2182148</v>
          </cell>
        </row>
        <row r="115">
          <cell r="A115" t="str">
            <v>LAMA3</v>
          </cell>
          <cell r="B115">
            <v>11127</v>
          </cell>
          <cell r="C115">
            <v>216</v>
          </cell>
          <cell r="D115">
            <v>98.06</v>
          </cell>
          <cell r="E115" t="str">
            <v>chr18:21269642-21269721, chr18:21269939-21269946, chr18:21293879-21293880, chr18:21353624-21353750, chr18:21419895-21419898</v>
          </cell>
        </row>
        <row r="116">
          <cell r="A116" t="str">
            <v>LAMB3</v>
          </cell>
          <cell r="B116">
            <v>3739</v>
          </cell>
          <cell r="C116">
            <v>85</v>
          </cell>
          <cell r="D116">
            <v>97.73</v>
          </cell>
          <cell r="E116" t="str">
            <v>chr1:209799320-209799376, chr1:209800236-209800263, chr1:209801538-209801540</v>
          </cell>
        </row>
        <row r="117">
          <cell r="A117" t="str">
            <v>LAMC2</v>
          </cell>
          <cell r="B117">
            <v>3820</v>
          </cell>
          <cell r="C117">
            <v>22</v>
          </cell>
          <cell r="D117">
            <v>99.42</v>
          </cell>
          <cell r="E117" t="str">
            <v>chr1:183205589-183205611</v>
          </cell>
        </row>
        <row r="118">
          <cell r="A118" t="str">
            <v>LHCGR</v>
          </cell>
          <cell r="B118">
            <v>2210</v>
          </cell>
          <cell r="C118">
            <v>176</v>
          </cell>
          <cell r="D118">
            <v>92.04</v>
          </cell>
          <cell r="E118" t="str">
            <v>chr2:48915190-48915364, chr2:48925942-48925944</v>
          </cell>
        </row>
        <row r="119">
          <cell r="A119" t="str">
            <v>LIAS</v>
          </cell>
          <cell r="B119">
            <v>1265</v>
          </cell>
          <cell r="C119">
            <v>1</v>
          </cell>
          <cell r="D119">
            <v>99.92</v>
          </cell>
          <cell r="E119" t="str">
            <v>chr4:39472930-39472931</v>
          </cell>
        </row>
        <row r="120">
          <cell r="A120" t="str">
            <v>LIFR</v>
          </cell>
          <cell r="B120">
            <v>3484</v>
          </cell>
          <cell r="C120">
            <v>192</v>
          </cell>
          <cell r="D120">
            <v>94.49</v>
          </cell>
          <cell r="E120" t="str">
            <v>chr5:38482685-38482774, chr5:38502733-38502836</v>
          </cell>
        </row>
        <row r="121">
          <cell r="A121" t="str">
            <v>LMF1</v>
          </cell>
          <cell r="B121">
            <v>1814</v>
          </cell>
          <cell r="C121">
            <v>284</v>
          </cell>
          <cell r="D121">
            <v>84.34</v>
          </cell>
          <cell r="E121" t="str">
            <v>chr16:904526-904684, chr16:921155-921267, chr16:1020971-1020985</v>
          </cell>
        </row>
        <row r="122">
          <cell r="A122" t="str">
            <v>LPL</v>
          </cell>
          <cell r="B122">
            <v>1528</v>
          </cell>
          <cell r="C122">
            <v>98</v>
          </cell>
          <cell r="D122">
            <v>93.59</v>
          </cell>
          <cell r="E122" t="str">
            <v>chr8:19796946-19797044</v>
          </cell>
        </row>
        <row r="123">
          <cell r="A123" t="str">
            <v>LRPPRC</v>
          </cell>
          <cell r="B123">
            <v>4565</v>
          </cell>
          <cell r="C123">
            <v>24</v>
          </cell>
          <cell r="D123">
            <v>99.47</v>
          </cell>
          <cell r="E123" t="str">
            <v>chr2:44222932-44222952, chr2:44222963-44222964, chr2:44222982-44222983, chr2:44222987-44222988, chr2:44222994-44222995</v>
          </cell>
        </row>
        <row r="124">
          <cell r="A124" t="str">
            <v>MAN2B1</v>
          </cell>
          <cell r="B124">
            <v>3276</v>
          </cell>
          <cell r="C124">
            <v>314</v>
          </cell>
          <cell r="D124">
            <v>90.42</v>
          </cell>
          <cell r="E124" t="str">
            <v>chr19:12759077-12759158, chr19:12774590-12774654, chr19:12777351-12777520</v>
          </cell>
        </row>
        <row r="125">
          <cell r="A125" t="str">
            <v>MAT1A</v>
          </cell>
          <cell r="B125">
            <v>1278</v>
          </cell>
          <cell r="C125">
            <v>1</v>
          </cell>
          <cell r="D125">
            <v>99.92</v>
          </cell>
          <cell r="E125" t="str">
            <v>chr10:82034859-82034860</v>
          </cell>
        </row>
        <row r="126">
          <cell r="A126" t="str">
            <v>MCCC1</v>
          </cell>
          <cell r="B126">
            <v>2368</v>
          </cell>
          <cell r="C126">
            <v>27</v>
          </cell>
          <cell r="D126">
            <v>98.86</v>
          </cell>
          <cell r="E126" t="str">
            <v>chr3:182738021-182738030, chr3:182817215-182817233</v>
          </cell>
        </row>
        <row r="127">
          <cell r="A127" t="str">
            <v>MCOLN1</v>
          </cell>
          <cell r="B127">
            <v>1883</v>
          </cell>
          <cell r="C127">
            <v>6</v>
          </cell>
          <cell r="D127">
            <v>99.68</v>
          </cell>
          <cell r="E127" t="str">
            <v>chr19:7591641-7591647</v>
          </cell>
        </row>
        <row r="128">
          <cell r="A128" t="str">
            <v>MEFV</v>
          </cell>
          <cell r="B128">
            <v>2621</v>
          </cell>
          <cell r="C128">
            <v>137</v>
          </cell>
          <cell r="D128">
            <v>94.77</v>
          </cell>
          <cell r="E128" t="str">
            <v>chr16:3297151-3297251, chr16:3304152-3304189</v>
          </cell>
        </row>
        <row r="129">
          <cell r="A129" t="str">
            <v>MFSD8</v>
          </cell>
          <cell r="B129">
            <v>1677</v>
          </cell>
          <cell r="C129">
            <v>22</v>
          </cell>
          <cell r="D129">
            <v>98.69</v>
          </cell>
          <cell r="E129" t="str">
            <v>chr4:128851832-128851854</v>
          </cell>
        </row>
        <row r="130">
          <cell r="A130" t="str">
            <v>MLC1</v>
          </cell>
          <cell r="B130">
            <v>1244</v>
          </cell>
          <cell r="C130">
            <v>51</v>
          </cell>
          <cell r="D130">
            <v>95.9</v>
          </cell>
          <cell r="E130" t="str">
            <v>chr22:50502457-50502508</v>
          </cell>
        </row>
        <row r="131">
          <cell r="A131" t="str">
            <v>MMACHC</v>
          </cell>
          <cell r="B131">
            <v>889</v>
          </cell>
          <cell r="C131">
            <v>16</v>
          </cell>
          <cell r="D131">
            <v>98.2</v>
          </cell>
          <cell r="E131" t="str">
            <v>chr1:45973204-45973205, chr1:45973212-45973227</v>
          </cell>
        </row>
        <row r="132">
          <cell r="A132" t="str">
            <v>MPL</v>
          </cell>
          <cell r="B132">
            <v>2028</v>
          </cell>
          <cell r="C132">
            <v>170</v>
          </cell>
          <cell r="D132">
            <v>91.62</v>
          </cell>
          <cell r="E132" t="str">
            <v>chr1:43814508-43814678</v>
          </cell>
        </row>
        <row r="133">
          <cell r="A133" t="str">
            <v>MTHFR</v>
          </cell>
          <cell r="B133">
            <v>2081</v>
          </cell>
          <cell r="C133">
            <v>113</v>
          </cell>
          <cell r="D133">
            <v>94.57</v>
          </cell>
          <cell r="E133" t="str">
            <v>chr1:11854444-11854557</v>
          </cell>
        </row>
        <row r="134">
          <cell r="A134" t="str">
            <v>MTTP</v>
          </cell>
          <cell r="B134">
            <v>3017</v>
          </cell>
          <cell r="C134">
            <v>443</v>
          </cell>
          <cell r="D134">
            <v>85.32</v>
          </cell>
          <cell r="E134" t="str">
            <v>chr4:100485247-100485399, chr4:100512802-100512952, chr4:100542252-100542393</v>
          </cell>
        </row>
        <row r="135">
          <cell r="A135" t="str">
            <v>MUT</v>
          </cell>
          <cell r="B135">
            <v>2373</v>
          </cell>
          <cell r="C135">
            <v>369</v>
          </cell>
          <cell r="D135">
            <v>84.45</v>
          </cell>
          <cell r="E135" t="str">
            <v>chr6:49403163-49403341, chr6:49415377-49415503, chr6:49416580-49416645</v>
          </cell>
        </row>
        <row r="136">
          <cell r="A136" t="str">
            <v>MYO15A</v>
          </cell>
          <cell r="B136">
            <v>11233</v>
          </cell>
          <cell r="C136">
            <v>1250</v>
          </cell>
          <cell r="D136">
            <v>88.87</v>
          </cell>
          <cell r="E136" t="str">
            <v>chr17:18023078-18023228, chr17:18024022-18024699, chr17:18024902-18025083, chr17:18047316-18047319, chr17:18057187-18057188, chr17:18058418-18058544, chr17:18060331-18060384, chr17:18060464-18060480, chr17:18061104-18061105, chr17:18061208-18061219, chr17:18071011-18071042</v>
          </cell>
        </row>
        <row r="137">
          <cell r="A137" t="str">
            <v>MYO7A</v>
          </cell>
          <cell r="B137">
            <v>7162</v>
          </cell>
          <cell r="C137">
            <v>199</v>
          </cell>
          <cell r="D137">
            <v>97.22</v>
          </cell>
          <cell r="E137" t="str">
            <v>chr11:76858913-76859001, chr11:76870487-76870574, chr11:76890085-76890087, chr11:76900501-76900520, chr11:76910852-76910853, chr11:76910866-76910868</v>
          </cell>
        </row>
        <row r="138">
          <cell r="A138" t="str">
            <v>NAGLU</v>
          </cell>
          <cell r="B138">
            <v>2292</v>
          </cell>
          <cell r="C138">
            <v>172</v>
          </cell>
          <cell r="D138">
            <v>92.5</v>
          </cell>
          <cell r="E138" t="str">
            <v>chr17:40688285-40688441, chr17:40688662-40688678</v>
          </cell>
        </row>
        <row r="139">
          <cell r="A139" t="str">
            <v>NBN</v>
          </cell>
          <cell r="B139">
            <v>2425</v>
          </cell>
          <cell r="C139">
            <v>252</v>
          </cell>
          <cell r="D139">
            <v>89.61</v>
          </cell>
          <cell r="E139" t="str">
            <v>chr8:90965466-90965560, chr8:90970947-90971087, chr8:90983505-90983523</v>
          </cell>
        </row>
        <row r="140">
          <cell r="A140" t="str">
            <v>NEB</v>
          </cell>
          <cell r="B140">
            <v>27493</v>
          </cell>
          <cell r="C140">
            <v>2682</v>
          </cell>
          <cell r="D140">
            <v>90.24</v>
          </cell>
          <cell r="E140" t="str">
            <v>chr2:152346479-152346485, chr2:152402396-152402517, chr2:152417100-152417156, chr2:152419158-152419327, chr2:152424933-152424934, chr2:152436160-152436168, chr2:152437305-152437308, chr2:152437991-152438106, chr2:152439119-152439129, chr2:152439963-152440109, chr2:152443882-152444096, chr2:152446475-152446479, chr2:152446711-152446719, chr2:152450515-152450661, chr2:152454435-152454649, chr2:152457028-152457032, chr2:152457264-152457272, chr2:152458409-152458412, chr2:152459095-152459210, chr2:152461068-152461214, chr2:152464981-152465195, chr2:152470784-152471106, chr2:152475959-152475970, chr2:152490263-152490335, chr2:152497069-152497185, chr2:152500326-152500408, chr2:152500522-152500648, chr2:152543927-152544048, chr2:152550831-152550952</v>
          </cell>
        </row>
        <row r="141">
          <cell r="A141" t="str">
            <v>NPC1</v>
          </cell>
          <cell r="B141">
            <v>4087</v>
          </cell>
          <cell r="C141">
            <v>126</v>
          </cell>
          <cell r="D141">
            <v>96.92</v>
          </cell>
          <cell r="E141" t="str">
            <v>chr18:21123413-21123538, chr18:21127985-21127986</v>
          </cell>
        </row>
        <row r="142">
          <cell r="A142" t="str">
            <v>NPHS1</v>
          </cell>
          <cell r="B142">
            <v>4016</v>
          </cell>
          <cell r="C142">
            <v>259</v>
          </cell>
          <cell r="D142">
            <v>93.55</v>
          </cell>
          <cell r="E142" t="str">
            <v>chr19:36330421-36330422, chr19:36330439-36330514, chr19:36336904-36336906, chr19:36339872-36339893, chr19:36341260-36341352, chr19:36342676-36342744</v>
          </cell>
        </row>
        <row r="143">
          <cell r="A143" t="str">
            <v>NPHS2</v>
          </cell>
          <cell r="B143">
            <v>1166</v>
          </cell>
          <cell r="C143">
            <v>210</v>
          </cell>
          <cell r="D143">
            <v>81.99</v>
          </cell>
          <cell r="E143" t="str">
            <v>chr1:179544769-179544770, chr1:179544795-179545004</v>
          </cell>
        </row>
        <row r="144">
          <cell r="A144" t="str">
            <v>NR2E3</v>
          </cell>
          <cell r="B144">
            <v>1318</v>
          </cell>
          <cell r="C144">
            <v>280</v>
          </cell>
          <cell r="D144">
            <v>78.760000000000005</v>
          </cell>
          <cell r="E144" t="str">
            <v>chr15:72103078-72103206, chr15:72103917-72103954, chr15:72104100-72104214, chr15:72105928-72105929</v>
          </cell>
        </row>
        <row r="145">
          <cell r="A145" t="str">
            <v>OPA3</v>
          </cell>
          <cell r="B145">
            <v>971</v>
          </cell>
          <cell r="C145">
            <v>346</v>
          </cell>
          <cell r="D145">
            <v>64.37</v>
          </cell>
          <cell r="E145" t="str">
            <v>chr19:46032552-46032687, chr19:46056766-46056848, chr19:46057045-46057174</v>
          </cell>
        </row>
        <row r="146">
          <cell r="A146" t="str">
            <v>OTC</v>
          </cell>
          <cell r="B146">
            <v>1165</v>
          </cell>
          <cell r="C146">
            <v>149</v>
          </cell>
          <cell r="D146">
            <v>87.21</v>
          </cell>
          <cell r="E146" t="str">
            <v>chrX:38226538-38226687</v>
          </cell>
        </row>
        <row r="147">
          <cell r="A147" t="str">
            <v>OTOF</v>
          </cell>
          <cell r="B147">
            <v>6789</v>
          </cell>
          <cell r="C147">
            <v>6662</v>
          </cell>
          <cell r="D147">
            <v>1.87</v>
          </cell>
          <cell r="E147" t="str">
            <v>chr2:26680902-26681093, chr2:26682887-26683078, chr2:26683509-26683620, chr2:26683714-26683903, chr2:26684558-26684810, chr2:26684945-26685054, chr2:26686345-26686444, chr2:26686826-26686979, chr2:26687731-26687902, chr2:26688534-26688715, chr2:26688811-26688949, chr2:26689576-26689724, chr2:26689961-26690106, chr2:26690227-26690374, chr2:26691270-26691347, chr2:26693455-26693594, chr2:26693983-26694023, chr2:26695381-26695522, chr2:26695994-26696167, chr2:26696268-26696440, chr2:26696853-26696983, chr2:26697375-26697547, chr2:26698221-26698366, chr2:26698776-26698911, chr2:26698990-26699190, chr2:26699753-26699916, chr2:26700278-26700379, chr2:26700511-26700766, chr2:26702126-26702257, chr2:26702335-26702526, chr2:26703065-26703184, chr2:26703648-26703882, chr2:26705268-26705465, chr2:26706324-26706521, chr2:26707336-26707506, chr2:26712073-26712168, chr2:26712540-26712613, chr2:26717804-26717946, chr2:26724616-26724681, chr2:26725162-26725299, chr2:26726634-26726718, chr2:26739280-26739472, chr2:26741872-26741982, chr2:26750694-26750793, chr2:26760578-26760647, chr2:26781355-26781444</v>
          </cell>
        </row>
        <row r="148">
          <cell r="A148" t="str">
            <v>PAX8</v>
          </cell>
          <cell r="B148">
            <v>1463</v>
          </cell>
          <cell r="C148">
            <v>7</v>
          </cell>
          <cell r="D148">
            <v>99.52</v>
          </cell>
          <cell r="E148" t="str">
            <v>chr2:113992965-113992972</v>
          </cell>
        </row>
        <row r="149">
          <cell r="A149" t="str">
            <v>PCCA</v>
          </cell>
          <cell r="B149">
            <v>2427</v>
          </cell>
          <cell r="C149">
            <v>117</v>
          </cell>
          <cell r="D149">
            <v>95.18</v>
          </cell>
          <cell r="E149" t="str">
            <v>chr13:100741369-100741484, chr13:100962081-100962083</v>
          </cell>
        </row>
        <row r="150">
          <cell r="A150" t="str">
            <v>PCDH15</v>
          </cell>
          <cell r="B150">
            <v>7894</v>
          </cell>
          <cell r="C150">
            <v>276</v>
          </cell>
          <cell r="D150">
            <v>96.5</v>
          </cell>
          <cell r="E150" t="str">
            <v>chr10:55581957-55582095, chr10:55662997-55663135</v>
          </cell>
        </row>
        <row r="151">
          <cell r="A151" t="str">
            <v>PDHA1</v>
          </cell>
          <cell r="B151">
            <v>1428</v>
          </cell>
          <cell r="C151">
            <v>82</v>
          </cell>
          <cell r="D151">
            <v>94.26</v>
          </cell>
          <cell r="E151" t="str">
            <v>chrX:19373798-19373880</v>
          </cell>
        </row>
        <row r="152">
          <cell r="A152" t="str">
            <v>PEX1</v>
          </cell>
          <cell r="B152">
            <v>4092</v>
          </cell>
          <cell r="C152">
            <v>238</v>
          </cell>
          <cell r="D152">
            <v>94.18</v>
          </cell>
          <cell r="E152" t="str">
            <v>chr7:92135556-92135663, chr7:92138729-92138730, chr7:92143156-92143286</v>
          </cell>
        </row>
        <row r="153">
          <cell r="A153" t="str">
            <v>PEX10</v>
          </cell>
          <cell r="B153">
            <v>1101</v>
          </cell>
          <cell r="C153">
            <v>236</v>
          </cell>
          <cell r="D153">
            <v>78.56</v>
          </cell>
          <cell r="E153" t="str">
            <v>chr1:2338285-2338399, chr1:2343824-2343946</v>
          </cell>
        </row>
        <row r="154">
          <cell r="A154" t="str">
            <v>PEX6</v>
          </cell>
          <cell r="B154">
            <v>3113</v>
          </cell>
          <cell r="C154">
            <v>556</v>
          </cell>
          <cell r="D154">
            <v>82.14</v>
          </cell>
          <cell r="E154" t="str">
            <v>chr6:42932150-42932151, chr6:42936675-42936676, chr6:42946224-42946326, chr6:42946358-42946359, chr6:42946442-42946893</v>
          </cell>
        </row>
        <row r="155">
          <cell r="A155" t="str">
            <v>PEX7</v>
          </cell>
          <cell r="B155">
            <v>1072</v>
          </cell>
          <cell r="C155">
            <v>141</v>
          </cell>
          <cell r="D155">
            <v>86.85</v>
          </cell>
          <cell r="E155" t="str">
            <v>chr6:137143798-137143938, chr6:137193330-137193331</v>
          </cell>
        </row>
        <row r="156">
          <cell r="A156" t="str">
            <v>PFKM</v>
          </cell>
          <cell r="B156">
            <v>2796</v>
          </cell>
          <cell r="C156">
            <v>37</v>
          </cell>
          <cell r="D156">
            <v>98.68</v>
          </cell>
          <cell r="E156" t="str">
            <v>chr12:48531498-48531534, chr12:48531537-48531538</v>
          </cell>
        </row>
        <row r="157">
          <cell r="A157" t="str">
            <v>PHGDH</v>
          </cell>
          <cell r="B157">
            <v>1722</v>
          </cell>
          <cell r="C157">
            <v>159</v>
          </cell>
          <cell r="D157">
            <v>90.77</v>
          </cell>
          <cell r="E157" t="str">
            <v>chr1:120277912-120278071</v>
          </cell>
        </row>
        <row r="158">
          <cell r="A158" t="str">
            <v>PKHD1</v>
          </cell>
          <cell r="B158">
            <v>12930</v>
          </cell>
          <cell r="C158">
            <v>405</v>
          </cell>
          <cell r="D158">
            <v>96.87</v>
          </cell>
          <cell r="E158" t="str">
            <v>chr6:51503641-51503719, chr6:51503758-51503759, chr6:51611513-51611566, chr6:51890500-51890692, chr6:51934249-51934330</v>
          </cell>
        </row>
        <row r="159">
          <cell r="A159" t="str">
            <v>POLG</v>
          </cell>
          <cell r="B159">
            <v>3940</v>
          </cell>
          <cell r="C159">
            <v>196</v>
          </cell>
          <cell r="D159">
            <v>95.03</v>
          </cell>
          <cell r="E159" t="str">
            <v>chr15:89868869-89868870, chr15:89876795-89876990</v>
          </cell>
        </row>
        <row r="160">
          <cell r="A160" t="str">
            <v>POMGNT1</v>
          </cell>
          <cell r="B160">
            <v>2557</v>
          </cell>
          <cell r="C160">
            <v>65</v>
          </cell>
          <cell r="D160">
            <v>97.46</v>
          </cell>
          <cell r="E160" t="str">
            <v>chr1:46660269-46660270, chr1:46662974-46663038</v>
          </cell>
        </row>
        <row r="161">
          <cell r="A161" t="str">
            <v>POR</v>
          </cell>
          <cell r="B161">
            <v>2193</v>
          </cell>
          <cell r="C161">
            <v>158</v>
          </cell>
          <cell r="D161">
            <v>92.8</v>
          </cell>
          <cell r="E161" t="str">
            <v>chr7:75614089-75614167, chr7:75615127-75615172, chr7:75615235-75615270</v>
          </cell>
        </row>
        <row r="162">
          <cell r="A162" t="str">
            <v>PROM1</v>
          </cell>
          <cell r="B162">
            <v>2858</v>
          </cell>
          <cell r="C162">
            <v>35</v>
          </cell>
          <cell r="D162">
            <v>98.78</v>
          </cell>
          <cell r="E162" t="str">
            <v>chr4:16040594-16040629</v>
          </cell>
        </row>
        <row r="163">
          <cell r="A163" t="str">
            <v>PROP1</v>
          </cell>
          <cell r="B163">
            <v>711</v>
          </cell>
          <cell r="C163">
            <v>62</v>
          </cell>
          <cell r="D163">
            <v>91.28</v>
          </cell>
          <cell r="E163" t="str">
            <v>chr5:177419704-177419765, chr5:177419842-177419843</v>
          </cell>
        </row>
        <row r="164">
          <cell r="A164" t="str">
            <v>PTS</v>
          </cell>
          <cell r="B164">
            <v>498</v>
          </cell>
          <cell r="C164">
            <v>3</v>
          </cell>
          <cell r="D164">
            <v>99.4</v>
          </cell>
          <cell r="E164" t="str">
            <v>chr11:112097251-112097254</v>
          </cell>
        </row>
        <row r="165">
          <cell r="A165" t="str">
            <v>PYGM</v>
          </cell>
          <cell r="B165">
            <v>2729</v>
          </cell>
          <cell r="C165">
            <v>25</v>
          </cell>
          <cell r="D165">
            <v>99.08</v>
          </cell>
          <cell r="E165" t="str">
            <v>chr11:64517842-64517857, chr11:64521345-64521353, chr11:64525245-64525247</v>
          </cell>
        </row>
        <row r="166">
          <cell r="A166" t="str">
            <v>RAB23</v>
          </cell>
          <cell r="B166">
            <v>774</v>
          </cell>
          <cell r="C166">
            <v>96</v>
          </cell>
          <cell r="D166">
            <v>87.6</v>
          </cell>
          <cell r="E166" t="str">
            <v>chr6:57072420-57072516</v>
          </cell>
        </row>
        <row r="167">
          <cell r="A167" t="str">
            <v>RDH12</v>
          </cell>
          <cell r="B167">
            <v>1021</v>
          </cell>
          <cell r="C167">
            <v>46</v>
          </cell>
          <cell r="D167">
            <v>95.49</v>
          </cell>
          <cell r="E167" t="str">
            <v>chr14:68195902-68195948</v>
          </cell>
        </row>
        <row r="168">
          <cell r="A168" t="str">
            <v>RFX5</v>
          </cell>
          <cell r="B168">
            <v>1941</v>
          </cell>
          <cell r="C168">
            <v>281</v>
          </cell>
          <cell r="D168">
            <v>85.52</v>
          </cell>
          <cell r="E168" t="str">
            <v>chr1:151315063-151315214, chr1:151317198-151317328</v>
          </cell>
        </row>
        <row r="169">
          <cell r="A169" t="str">
            <v>RFXAP</v>
          </cell>
          <cell r="B169">
            <v>849</v>
          </cell>
          <cell r="C169">
            <v>291</v>
          </cell>
          <cell r="D169">
            <v>65.72</v>
          </cell>
          <cell r="E169" t="str">
            <v>chr13:37393489-37393780</v>
          </cell>
        </row>
        <row r="170">
          <cell r="A170" t="str">
            <v>RTEL1</v>
          </cell>
          <cell r="B170">
            <v>4315</v>
          </cell>
          <cell r="C170">
            <v>467</v>
          </cell>
          <cell r="D170">
            <v>89.18</v>
          </cell>
          <cell r="E170" t="str">
            <v>chr20:62319486-62319537, chr20:62320402-62320490, chr20:62321748-62321799, chr20:62324152-62324361, chr20:62326264-62326332</v>
          </cell>
        </row>
        <row r="171">
          <cell r="A171" t="str">
            <v>SACS</v>
          </cell>
          <cell r="B171">
            <v>13830</v>
          </cell>
          <cell r="C171">
            <v>165</v>
          </cell>
          <cell r="D171">
            <v>98.81</v>
          </cell>
          <cell r="E171" t="str">
            <v>chr13:23907203-23907282, chr13:23949327-23949413</v>
          </cell>
        </row>
        <row r="172">
          <cell r="A172" t="str">
            <v>SEPSECS</v>
          </cell>
          <cell r="B172">
            <v>1616</v>
          </cell>
          <cell r="C172">
            <v>124</v>
          </cell>
          <cell r="D172">
            <v>92.33</v>
          </cell>
          <cell r="E172" t="str">
            <v>chr4:25161872-25161996</v>
          </cell>
        </row>
        <row r="173">
          <cell r="A173" t="str">
            <v>SGCA</v>
          </cell>
          <cell r="B173">
            <v>1254</v>
          </cell>
          <cell r="C173">
            <v>131</v>
          </cell>
          <cell r="D173">
            <v>89.55</v>
          </cell>
          <cell r="E173" t="str">
            <v>chr17:48246489-48246620</v>
          </cell>
        </row>
        <row r="174">
          <cell r="A174" t="str">
            <v>SGCB</v>
          </cell>
          <cell r="B174">
            <v>1017</v>
          </cell>
          <cell r="C174">
            <v>43</v>
          </cell>
          <cell r="D174">
            <v>95.77</v>
          </cell>
          <cell r="E174" t="str">
            <v>chr4:52904387-52904430</v>
          </cell>
        </row>
        <row r="175">
          <cell r="A175" t="str">
            <v>SGSH</v>
          </cell>
          <cell r="B175">
            <v>1589</v>
          </cell>
          <cell r="C175">
            <v>186</v>
          </cell>
          <cell r="D175">
            <v>88.29</v>
          </cell>
          <cell r="E175" t="str">
            <v>chr17:78184299-78184363, chr17:78190825-78190947</v>
          </cell>
        </row>
        <row r="176">
          <cell r="A176" t="str">
            <v>SLC12A3</v>
          </cell>
          <cell r="B176">
            <v>3353</v>
          </cell>
          <cell r="C176">
            <v>358</v>
          </cell>
          <cell r="D176">
            <v>89.32</v>
          </cell>
          <cell r="E176" t="str">
            <v>chr16:56904038-56904039, chr16:56904051-56904052, chr16:56904070-56904071, chr16:56904110-56904111, chr16:56911983-56912004, chr16:56918013-56918121, chr16:56920270-56920344, chr16:56920859-56921010</v>
          </cell>
        </row>
        <row r="177">
          <cell r="A177" t="str">
            <v>SLC12A6</v>
          </cell>
          <cell r="B177">
            <v>3831</v>
          </cell>
          <cell r="C177">
            <v>206</v>
          </cell>
          <cell r="D177">
            <v>94.62</v>
          </cell>
          <cell r="E177" t="str">
            <v>chr15:34531160-34531366</v>
          </cell>
        </row>
        <row r="178">
          <cell r="A178" t="str">
            <v>SLC17A5</v>
          </cell>
          <cell r="B178">
            <v>1598</v>
          </cell>
          <cell r="C178">
            <v>56</v>
          </cell>
          <cell r="D178">
            <v>96.5</v>
          </cell>
          <cell r="E178" t="str">
            <v>chr6:74345195-74345228, chr6:74354124-74354127, chr6:74363594-74363614</v>
          </cell>
        </row>
        <row r="179">
          <cell r="A179" t="str">
            <v>SLC22A5</v>
          </cell>
          <cell r="B179">
            <v>1856</v>
          </cell>
          <cell r="C179">
            <v>367</v>
          </cell>
          <cell r="D179">
            <v>80.23</v>
          </cell>
          <cell r="E179" t="str">
            <v>chr5:131705659-131705792, chr5:131705925-131706001, chr5:131713850-131713932, chr5:131719833-131719909</v>
          </cell>
        </row>
        <row r="180">
          <cell r="A180" t="str">
            <v>SLC26A2</v>
          </cell>
          <cell r="B180">
            <v>2240</v>
          </cell>
          <cell r="C180">
            <v>97</v>
          </cell>
          <cell r="D180">
            <v>95.67</v>
          </cell>
          <cell r="E180" t="str">
            <v>chr5:149361284-149361381</v>
          </cell>
        </row>
        <row r="181">
          <cell r="A181" t="str">
            <v>SLC26A3</v>
          </cell>
          <cell r="B181">
            <v>2495</v>
          </cell>
          <cell r="C181">
            <v>95</v>
          </cell>
          <cell r="D181">
            <v>96.19</v>
          </cell>
          <cell r="E181" t="str">
            <v>chr7:107430043-107430138</v>
          </cell>
        </row>
        <row r="182">
          <cell r="A182" t="str">
            <v>SLC26A4</v>
          </cell>
          <cell r="B182">
            <v>2543</v>
          </cell>
          <cell r="C182">
            <v>208</v>
          </cell>
          <cell r="D182">
            <v>91.82</v>
          </cell>
          <cell r="E182" t="str">
            <v>chr7:107302081-107302255, chr7:107355862-107355896</v>
          </cell>
        </row>
        <row r="183">
          <cell r="A183" t="str">
            <v>SLC37A4</v>
          </cell>
          <cell r="B183">
            <v>1447</v>
          </cell>
          <cell r="C183">
            <v>184</v>
          </cell>
          <cell r="D183">
            <v>87.28</v>
          </cell>
          <cell r="E183" t="str">
            <v>chr11:118898403-118898587</v>
          </cell>
        </row>
        <row r="184">
          <cell r="A184" t="str">
            <v>SLC39A4</v>
          </cell>
          <cell r="B184">
            <v>2181</v>
          </cell>
          <cell r="C184">
            <v>507</v>
          </cell>
          <cell r="D184">
            <v>76.75</v>
          </cell>
          <cell r="E184" t="str">
            <v>chr8:145638615-145638737, chr8:145639128-145639130, chr8:145639365-145639464, chr8:145639728-145639729, chr8:145640365-145640449, chr8:145641188-145641360, chr8:145641416-145641417, chr8:145641571-145641597</v>
          </cell>
        </row>
        <row r="185">
          <cell r="A185" t="str">
            <v>SLC4A11</v>
          </cell>
          <cell r="B185">
            <v>3101</v>
          </cell>
          <cell r="C185">
            <v>218</v>
          </cell>
          <cell r="D185">
            <v>92.97</v>
          </cell>
          <cell r="E185" t="str">
            <v>chr20:3209594-3209662, chr20:3209735-3209757, chr20:3211155-3211165, chr20:3211446-3211496, chr20:3211573-3211606, chr20:3219753-3219788</v>
          </cell>
        </row>
        <row r="186">
          <cell r="A186" t="str">
            <v>SLC5A5</v>
          </cell>
          <cell r="B186">
            <v>2082</v>
          </cell>
          <cell r="C186">
            <v>115</v>
          </cell>
          <cell r="D186">
            <v>94.48</v>
          </cell>
          <cell r="E186" t="str">
            <v>chr19:17983123-17983139, chr19:17983275-17983276, chr19:17985297-17985325, chr19:17994533-17994581, chr19:17994653-17994675</v>
          </cell>
        </row>
        <row r="187">
          <cell r="A187" t="str">
            <v>SLC6A8</v>
          </cell>
          <cell r="B187">
            <v>2038</v>
          </cell>
          <cell r="C187">
            <v>156</v>
          </cell>
          <cell r="D187">
            <v>92.35</v>
          </cell>
          <cell r="E187" t="str">
            <v>chrX:152954024-152954069, chrX:152954127-152954128, chrX:152954281-152954296, chrX:152957424-152957441, chrX:152960019-152960093, chrX:152960168-152960171, chrX:152960523-152960524</v>
          </cell>
        </row>
        <row r="188">
          <cell r="A188" t="str">
            <v>SMN1,SMN2</v>
          </cell>
          <cell r="B188">
            <v>1980</v>
          </cell>
          <cell r="C188">
            <v>1006</v>
          </cell>
          <cell r="D188">
            <v>49.19</v>
          </cell>
          <cell r="E188" t="str">
            <v>chr5:69362755-69362966, chr5:69363115-69363278, chr5:69365056-69365162, chr5:69372840-69372865, chr5:70238179-70238390, chr5:70238539-70238702, chr5:70240479-70240512, chr5:70240524-70240532, chr5:70247762-70247823, chr5:70248260-70248285</v>
          </cell>
        </row>
        <row r="189">
          <cell r="A189" t="str">
            <v>SMPD1</v>
          </cell>
          <cell r="B189">
            <v>1956</v>
          </cell>
          <cell r="C189">
            <v>165</v>
          </cell>
          <cell r="D189">
            <v>91.56</v>
          </cell>
          <cell r="E189" t="str">
            <v>chr11:6412741-6412906</v>
          </cell>
        </row>
        <row r="190">
          <cell r="A190" t="str">
            <v>SUMF1</v>
          </cell>
          <cell r="B190">
            <v>1215</v>
          </cell>
          <cell r="C190">
            <v>35</v>
          </cell>
          <cell r="D190">
            <v>97.12</v>
          </cell>
          <cell r="E190" t="str">
            <v>chr3:4508899-4508934</v>
          </cell>
        </row>
        <row r="191">
          <cell r="A191" t="str">
            <v>TFR2</v>
          </cell>
          <cell r="B191">
            <v>2586</v>
          </cell>
          <cell r="C191">
            <v>262</v>
          </cell>
          <cell r="D191">
            <v>89.87</v>
          </cell>
          <cell r="E191" t="str">
            <v>chr7:100218585-100218754, chr7:100224380-100224415, chr7:100238841-100238856, chr7:100239094-100239137</v>
          </cell>
        </row>
        <row r="192">
          <cell r="A192" t="str">
            <v>TGM1</v>
          </cell>
          <cell r="B192">
            <v>2594</v>
          </cell>
          <cell r="C192">
            <v>71</v>
          </cell>
          <cell r="D192">
            <v>97.26</v>
          </cell>
          <cell r="E192" t="str">
            <v>chr14:24730895-24730966</v>
          </cell>
        </row>
        <row r="193">
          <cell r="A193" t="str">
            <v>TH</v>
          </cell>
          <cell r="B193">
            <v>1727</v>
          </cell>
          <cell r="C193">
            <v>244</v>
          </cell>
          <cell r="D193">
            <v>85.87</v>
          </cell>
          <cell r="E193" t="str">
            <v>chr11:2185509-2185510, chr11:2185572-2185627, chr11:2187704-2187711, chr11:2187943-2187944, chr11:2187988-2187989, chr11:2188112-2188120, chr11:2189727-2189734, chr11:2189832-2189834, chr11:2189889-2189900, chr11:2191914-2192005, chr11:2192961-2193021</v>
          </cell>
        </row>
        <row r="194">
          <cell r="A194" t="str">
            <v>TPO</v>
          </cell>
          <cell r="B194">
            <v>2962</v>
          </cell>
          <cell r="C194">
            <v>134</v>
          </cell>
          <cell r="D194">
            <v>95.48</v>
          </cell>
          <cell r="E194" t="str">
            <v>chr2:1481247-1481381</v>
          </cell>
        </row>
        <row r="195">
          <cell r="A195" t="str">
            <v>TPP1</v>
          </cell>
          <cell r="B195">
            <v>1822</v>
          </cell>
          <cell r="C195">
            <v>13</v>
          </cell>
          <cell r="D195">
            <v>99.29</v>
          </cell>
          <cell r="E195" t="str">
            <v>chr11:6637726-6637739</v>
          </cell>
        </row>
        <row r="196">
          <cell r="A196" t="str">
            <v>TRIM32</v>
          </cell>
          <cell r="B196">
            <v>1972</v>
          </cell>
          <cell r="C196">
            <v>153</v>
          </cell>
          <cell r="D196">
            <v>92.24</v>
          </cell>
          <cell r="E196" t="str">
            <v>chr9:119460377-119460530</v>
          </cell>
        </row>
        <row r="197">
          <cell r="A197" t="str">
            <v>TSHB</v>
          </cell>
          <cell r="B197">
            <v>464</v>
          </cell>
          <cell r="C197">
            <v>7</v>
          </cell>
          <cell r="D197">
            <v>98.49</v>
          </cell>
          <cell r="E197" t="str">
            <v>chr1:115576561-115576568</v>
          </cell>
        </row>
        <row r="198">
          <cell r="A198" t="str">
            <v>TTPA</v>
          </cell>
          <cell r="B198">
            <v>887</v>
          </cell>
          <cell r="C198">
            <v>215</v>
          </cell>
          <cell r="D198">
            <v>75.760000000000005</v>
          </cell>
          <cell r="E198" t="str">
            <v>chr8:63978658-63978659, chr8:63998371-63998585</v>
          </cell>
        </row>
        <row r="199">
          <cell r="A199" t="str">
            <v>USH1C</v>
          </cell>
          <cell r="B199">
            <v>3054</v>
          </cell>
          <cell r="C199">
            <v>517</v>
          </cell>
          <cell r="D199">
            <v>83.07</v>
          </cell>
          <cell r="E199" t="str">
            <v>chr11:17531068-17531390, chr11:17544325-17544355, chr11:17548764-17548883, chr11:17565813-17565859</v>
          </cell>
        </row>
        <row r="200">
          <cell r="A200" t="str">
            <v>USH2A</v>
          </cell>
          <cell r="B200">
            <v>16333</v>
          </cell>
          <cell r="C200">
            <v>401</v>
          </cell>
          <cell r="D200">
            <v>97.54</v>
          </cell>
          <cell r="E200" t="str">
            <v>chr1:215916621-215916682, chr1:215956248-215956282, chr1:215972411-215972472, chr1:216256792-216256933, chr1:216495219-216495323</v>
          </cell>
        </row>
        <row r="201">
          <cell r="A201" t="str">
            <v>VPS13A</v>
          </cell>
          <cell r="B201">
            <v>10385</v>
          </cell>
          <cell r="C201">
            <v>735</v>
          </cell>
          <cell r="D201">
            <v>92.92</v>
          </cell>
          <cell r="E201" t="str">
            <v>chr9:79820291-79820329, chr9:79842404-79842406, chr9:79843032-79843035, chr9:79853236-79853273, chr9:79874996-79875145, chr9:79933145-79933207, chr9:79955432-79955433, chr9:79955459-79955471, chr9:79959063-79959092, chr9:79959919-79960063, chr9:79973267-79973359, chr9:79974243-79974323, chr9:79980491-79980494, chr9:79981637-79981719, chr9:79985167-79985168</v>
          </cell>
        </row>
        <row r="202">
          <cell r="A202" t="str">
            <v>VPS13B</v>
          </cell>
          <cell r="B202">
            <v>12885</v>
          </cell>
          <cell r="C202">
            <v>406</v>
          </cell>
          <cell r="D202">
            <v>96.85</v>
          </cell>
          <cell r="E202" t="str">
            <v>chr8:100108595-100108596, chr8:100146953-100146960, chr8:100147237-100147370, chr8:100205267-100205268, chr8:100221824-100221825, chr8:100221868-100221869, chr8:100221875-100221876, chr8:100514023-100514091, chr8:100788997-100789006, chr8:100789025-100789189, chr8:100830956-100830957, chr8:100830979-100830980, chr8:100831051-100831052, chr8:100844591-100844608</v>
          </cell>
        </row>
        <row r="203">
          <cell r="A203" t="str">
            <v>VPS45</v>
          </cell>
          <cell r="B203">
            <v>2092</v>
          </cell>
          <cell r="C203">
            <v>30</v>
          </cell>
          <cell r="D203">
            <v>98.57</v>
          </cell>
          <cell r="E203" t="str">
            <v>chr1:150115010-150115040</v>
          </cell>
        </row>
        <row r="204">
          <cell r="A204" t="str">
            <v>VWF</v>
          </cell>
          <cell r="B204">
            <v>8952</v>
          </cell>
          <cell r="C204">
            <v>810</v>
          </cell>
          <cell r="D204">
            <v>90.95</v>
          </cell>
          <cell r="E204" t="str">
            <v>chr12:6076646-6076649, chr12:6131900-6132069, chr12:6135066-6135217, chr12:6161750-6161954, chr12:6166017-6166139, chr12:6167086-6167215, chr12:6184495-6184527</v>
          </cell>
        </row>
        <row r="205">
          <cell r="A205" t="str">
            <v>WRN</v>
          </cell>
          <cell r="B205">
            <v>4639</v>
          </cell>
          <cell r="C205">
            <v>481</v>
          </cell>
          <cell r="D205">
            <v>89.63</v>
          </cell>
          <cell r="E205" t="str">
            <v>chr8:30941236-30941237, chr8:30948344-30948408, chr8:30954278-30954371, chr8:30969125-30969320, chr8:30982418-30982521, chr8:31000197-31000222</v>
          </cell>
        </row>
        <row r="206">
          <cell r="A206" t="str">
            <v>WTAPP1</v>
          </cell>
          <cell r="B206">
            <v>2938</v>
          </cell>
          <cell r="C206">
            <v>2659</v>
          </cell>
          <cell r="D206">
            <v>9.5</v>
          </cell>
          <cell r="E206" t="str">
            <v>chr11:102654401-102654800, chr11:102663870-102663997, chr11:102665873-102665880, chr11:102668845-102668971, chr11:102701457-102701546, chr11:102702193-102703642, chr11:102704177-102704300, chr11:102707163-102707502</v>
          </cell>
        </row>
        <row r="207">
          <cell r="A207" t="str">
            <v>Total</v>
          </cell>
          <cell r="B207">
            <v>773634</v>
          </cell>
          <cell r="C207">
            <v>55931</v>
          </cell>
          <cell r="D207">
            <v>92.77</v>
          </cell>
          <cell r="E207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1"/>
  <sheetViews>
    <sheetView tabSelected="1" workbookViewId="0">
      <selection activeCell="O16" sqref="O16"/>
    </sheetView>
  </sheetViews>
  <sheetFormatPr baseColWidth="10" defaultRowHeight="15" x14ac:dyDescent="0"/>
  <cols>
    <col min="1" max="1" width="10" style="11" customWidth="1"/>
    <col min="2" max="2" width="9.33203125" style="11" customWidth="1"/>
    <col min="3" max="4" width="10" style="11" customWidth="1"/>
    <col min="5" max="6" width="9.5" style="11" customWidth="1"/>
    <col min="7" max="7" width="11.5" style="11" customWidth="1"/>
    <col min="8" max="8" width="11.6640625" style="11" customWidth="1"/>
    <col min="9" max="9" width="9.1640625" style="11" customWidth="1"/>
    <col min="10" max="10" width="14.1640625" customWidth="1"/>
    <col min="11" max="11" width="10.1640625" style="11" customWidth="1"/>
    <col min="12" max="12" width="13.5" customWidth="1"/>
    <col min="13" max="13" width="14.33203125" style="11" customWidth="1"/>
  </cols>
  <sheetData>
    <row r="1" spans="1:15" ht="30" customHeight="1">
      <c r="A1" s="15" t="s">
        <v>310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5" ht="45" customHeight="1">
      <c r="A2" s="28"/>
      <c r="B2" s="12"/>
      <c r="C2" s="13" t="s">
        <v>303</v>
      </c>
      <c r="D2" s="14"/>
      <c r="E2" s="25"/>
      <c r="G2" s="25"/>
      <c r="H2" s="26" t="s">
        <v>305</v>
      </c>
      <c r="I2" s="27"/>
      <c r="J2" s="26" t="s">
        <v>306</v>
      </c>
      <c r="K2" s="27"/>
      <c r="L2" s="26" t="s">
        <v>307</v>
      </c>
      <c r="M2" s="27"/>
      <c r="N2" s="1"/>
      <c r="O2" s="1"/>
    </row>
    <row r="3" spans="1:15" ht="45">
      <c r="A3" s="24" t="s">
        <v>304</v>
      </c>
      <c r="B3" s="9" t="s">
        <v>0</v>
      </c>
      <c r="C3" s="24" t="s">
        <v>309</v>
      </c>
      <c r="D3" s="9" t="s">
        <v>308</v>
      </c>
      <c r="E3" s="10" t="s">
        <v>1</v>
      </c>
      <c r="F3" s="10" t="s">
        <v>301</v>
      </c>
      <c r="G3" s="10" t="s">
        <v>302</v>
      </c>
      <c r="H3" s="7" t="s">
        <v>309</v>
      </c>
      <c r="I3" s="8" t="s">
        <v>308</v>
      </c>
      <c r="J3" s="7" t="s">
        <v>309</v>
      </c>
      <c r="K3" s="8" t="s">
        <v>308</v>
      </c>
      <c r="L3" s="7" t="s">
        <v>309</v>
      </c>
      <c r="M3" s="8" t="s">
        <v>308</v>
      </c>
      <c r="N3" s="2"/>
      <c r="O3" s="2"/>
    </row>
    <row r="4" spans="1:15">
      <c r="A4" s="29" t="s">
        <v>2</v>
      </c>
      <c r="B4" s="5" t="s">
        <v>3</v>
      </c>
      <c r="C4" s="3" t="s">
        <v>3</v>
      </c>
      <c r="D4" s="5" t="s">
        <v>3</v>
      </c>
      <c r="E4" s="18">
        <f>IFERROR(VLOOKUP(A4,[1]TablaCobertura!$A$2:$E$500,4,FALSE)/100,1)</f>
        <v>0.98140000000000005</v>
      </c>
      <c r="F4" s="18">
        <v>0.95</v>
      </c>
      <c r="G4" s="18">
        <f>E4*F4</f>
        <v>0.93232999999999999</v>
      </c>
      <c r="H4" s="3" t="s">
        <v>3</v>
      </c>
      <c r="I4" s="5" t="s">
        <v>3</v>
      </c>
      <c r="J4" s="3" t="s">
        <v>3</v>
      </c>
      <c r="K4" s="6" t="s">
        <v>3</v>
      </c>
      <c r="L4" s="3" t="s">
        <v>3</v>
      </c>
      <c r="M4" s="6" t="s">
        <v>3</v>
      </c>
      <c r="N4" s="2"/>
      <c r="O4" s="2"/>
    </row>
    <row r="5" spans="1:15">
      <c r="A5" s="29" t="s">
        <v>4</v>
      </c>
      <c r="B5" s="5"/>
      <c r="C5" s="4">
        <f>1/501</f>
        <v>1.996007984031936E-3</v>
      </c>
      <c r="D5" s="5">
        <f>IFERROR(_xlfn.CEILING.PRECISE(1/C5,10),"N/A")</f>
        <v>510</v>
      </c>
      <c r="E5" s="18">
        <f>IFERROR(VLOOKUP(A5,[1]TablaCobertura!$A$2:$E$500,4,FALSE)/100,1)</f>
        <v>0.97010000000000007</v>
      </c>
      <c r="F5" s="18">
        <v>0.95</v>
      </c>
      <c r="G5" s="18">
        <f t="shared" ref="G5:G68" si="0">E5*F5</f>
        <v>0.92159500000000005</v>
      </c>
      <c r="H5" s="3">
        <f t="shared" ref="H5:H67" si="1">((1-G5)*C5)/(1-C5*G5)</f>
        <v>1.5678541447915542E-4</v>
      </c>
      <c r="I5" s="5">
        <f>IFERROR(_xlfn.CEILING.PRECISE(1/H5,10),"N/A")</f>
        <v>6380</v>
      </c>
      <c r="J5" s="3">
        <f t="shared" ref="J5:J67" si="2">H5*H5</f>
        <v>2.4581666193400559E-8</v>
      </c>
      <c r="K5" s="5">
        <f>IFERROR(_xlfn.CEILING.PRECISE(1/J5,10),"N/A")</f>
        <v>40680730</v>
      </c>
      <c r="L5" s="3">
        <f t="shared" ref="L5:L67" si="3">J5*0.25</f>
        <v>6.1454165483501397E-9</v>
      </c>
      <c r="M5" s="5">
        <f>IFERROR(_xlfn.CEILING.PRECISE(1/L5,10),"N/A")</f>
        <v>162722900</v>
      </c>
      <c r="N5" s="2"/>
      <c r="O5" s="2"/>
    </row>
    <row r="6" spans="1:15">
      <c r="A6" s="29" t="s">
        <v>5</v>
      </c>
      <c r="B6" s="5"/>
      <c r="C6" s="4">
        <v>1.4999999999999999E-2</v>
      </c>
      <c r="D6" s="5">
        <f t="shared" ref="D6:D69" si="4">IFERROR(_xlfn.CEILING.PRECISE(1/C6,10),"N/A")</f>
        <v>70</v>
      </c>
      <c r="E6" s="18">
        <f>IFERROR(VLOOKUP(A6,[1]TablaCobertura!$A$2:$E$500,4,FALSE)/100,1)</f>
        <v>0.94379999999999997</v>
      </c>
      <c r="F6" s="18">
        <v>0.9</v>
      </c>
      <c r="G6" s="18">
        <f t="shared" si="0"/>
        <v>0.84941999999999995</v>
      </c>
      <c r="H6" s="3">
        <f t="shared" si="1"/>
        <v>2.2878501855693959E-3</v>
      </c>
      <c r="I6" s="5">
        <f t="shared" ref="I6:I69" si="5">IFERROR(_xlfn.CEILING.PRECISE(1/H6,10),"N/A")</f>
        <v>440</v>
      </c>
      <c r="J6" s="3">
        <f t="shared" si="2"/>
        <v>5.2342584716099194E-6</v>
      </c>
      <c r="K6" s="5">
        <f t="shared" ref="K6:K69" si="6">IFERROR(_xlfn.CEILING.PRECISE(1/J6,10),"N/A")</f>
        <v>191050</v>
      </c>
      <c r="L6" s="3">
        <f t="shared" si="3"/>
        <v>1.3085646179024799E-6</v>
      </c>
      <c r="M6" s="5">
        <f t="shared" ref="M6:M69" si="7">IFERROR(_xlfn.CEILING.PRECISE(1/L6,10),"N/A")</f>
        <v>764200</v>
      </c>
      <c r="N6" s="2"/>
      <c r="O6" s="2"/>
    </row>
    <row r="7" spans="1:15">
      <c r="A7" s="29" t="s">
        <v>6</v>
      </c>
      <c r="B7" s="30">
        <v>5.0000000000000001E-4</v>
      </c>
      <c r="C7" s="4">
        <f>2*SQRT(B7)*(1-SQRT(B7))</f>
        <v>4.3721359549995793E-2</v>
      </c>
      <c r="D7" s="5">
        <f t="shared" si="4"/>
        <v>30</v>
      </c>
      <c r="E7" s="18">
        <f>IFERROR(VLOOKUP(A7,[1]TablaCobertura!$A$2:$E$500,4,FALSE)/100,1)</f>
        <v>0.85159999999999991</v>
      </c>
      <c r="F7" s="18">
        <v>0.93</v>
      </c>
      <c r="G7" s="18">
        <f t="shared" si="0"/>
        <v>0.79198799999999991</v>
      </c>
      <c r="H7" s="3">
        <f>((1-G7)*C7)/(1-C7*G7)</f>
        <v>9.4207787914126657E-3</v>
      </c>
      <c r="I7" s="5">
        <f t="shared" si="5"/>
        <v>110</v>
      </c>
      <c r="J7" s="3">
        <f t="shared" si="2"/>
        <v>8.8751073036730694E-5</v>
      </c>
      <c r="K7" s="5">
        <f t="shared" si="6"/>
        <v>11270</v>
      </c>
      <c r="L7" s="3">
        <f t="shared" si="3"/>
        <v>2.2187768259182673E-5</v>
      </c>
      <c r="M7" s="5">
        <f t="shared" si="7"/>
        <v>45070</v>
      </c>
      <c r="N7" s="2"/>
      <c r="O7" s="2"/>
    </row>
    <row r="8" spans="1:15">
      <c r="A8" s="29" t="s">
        <v>7</v>
      </c>
      <c r="B8" s="5"/>
      <c r="C8" s="4">
        <v>2E-3</v>
      </c>
      <c r="D8" s="5">
        <f t="shared" si="4"/>
        <v>500</v>
      </c>
      <c r="E8" s="18">
        <f>IFERROR(VLOOKUP(A8,[1]TablaCobertura!$A$2:$E$500,4,FALSE)/100,1)</f>
        <v>0.8506999999999999</v>
      </c>
      <c r="F8" s="18">
        <v>0.78</v>
      </c>
      <c r="G8" s="18">
        <f t="shared" si="0"/>
        <v>0.66354599999999997</v>
      </c>
      <c r="H8" s="3">
        <f t="shared" si="1"/>
        <v>6.7380219750589254E-4</v>
      </c>
      <c r="I8" s="5">
        <f t="shared" si="5"/>
        <v>1490</v>
      </c>
      <c r="J8" s="3">
        <f t="shared" si="2"/>
        <v>4.5400940136376981E-7</v>
      </c>
      <c r="K8" s="5">
        <f t="shared" si="6"/>
        <v>2202600</v>
      </c>
      <c r="L8" s="3">
        <f t="shared" si="3"/>
        <v>1.1350235034094245E-7</v>
      </c>
      <c r="M8" s="5">
        <f t="shared" si="7"/>
        <v>8810400</v>
      </c>
      <c r="N8" s="2"/>
      <c r="O8" s="2"/>
    </row>
    <row r="9" spans="1:15">
      <c r="A9" s="29" t="s">
        <v>8</v>
      </c>
      <c r="B9" s="5"/>
      <c r="C9" s="4">
        <v>0.01</v>
      </c>
      <c r="D9" s="5">
        <f t="shared" si="4"/>
        <v>100</v>
      </c>
      <c r="E9" s="18">
        <f>IFERROR(VLOOKUP(A9,[1]TablaCobertura!$A$2:$E$500,4,FALSE)/100,1)</f>
        <v>0.77969999999999995</v>
      </c>
      <c r="F9" s="18">
        <v>0.99</v>
      </c>
      <c r="G9" s="18">
        <f t="shared" si="0"/>
        <v>0.77190299999999989</v>
      </c>
      <c r="H9" s="3">
        <f t="shared" si="1"/>
        <v>2.2987138411008738E-3</v>
      </c>
      <c r="I9" s="5">
        <f t="shared" si="5"/>
        <v>440</v>
      </c>
      <c r="J9" s="3">
        <f t="shared" si="2"/>
        <v>5.2840853232687332E-6</v>
      </c>
      <c r="K9" s="5">
        <f t="shared" si="6"/>
        <v>189250</v>
      </c>
      <c r="L9" s="3">
        <f t="shared" si="3"/>
        <v>1.3210213308171833E-6</v>
      </c>
      <c r="M9" s="5">
        <f t="shared" si="7"/>
        <v>757000</v>
      </c>
      <c r="N9" s="2"/>
      <c r="O9" s="2"/>
    </row>
    <row r="10" spans="1:15">
      <c r="A10" s="29" t="s">
        <v>9</v>
      </c>
      <c r="B10" s="5"/>
      <c r="C10" s="4">
        <v>1.15E-2</v>
      </c>
      <c r="D10" s="5">
        <f t="shared" si="4"/>
        <v>90</v>
      </c>
      <c r="E10" s="18">
        <f>IFERROR(VLOOKUP(A10,[1]TablaCobertura!$A$2:$E$500,4,FALSE)/100,1)</f>
        <v>0.94079999999999997</v>
      </c>
      <c r="F10" s="18">
        <v>0.9</v>
      </c>
      <c r="G10" s="18">
        <f t="shared" si="0"/>
        <v>0.84672000000000003</v>
      </c>
      <c r="H10" s="3">
        <f t="shared" si="1"/>
        <v>1.7800528732415573E-3</v>
      </c>
      <c r="I10" s="5">
        <f t="shared" si="5"/>
        <v>570</v>
      </c>
      <c r="J10" s="3">
        <f t="shared" si="2"/>
        <v>3.1685882315355237E-6</v>
      </c>
      <c r="K10" s="5">
        <f t="shared" si="6"/>
        <v>315600</v>
      </c>
      <c r="L10" s="3">
        <f t="shared" si="3"/>
        <v>7.9214705788388092E-7</v>
      </c>
      <c r="M10" s="5">
        <f t="shared" si="7"/>
        <v>1262400</v>
      </c>
      <c r="N10" s="2"/>
      <c r="O10" s="2"/>
    </row>
    <row r="11" spans="1:15">
      <c r="A11" s="29" t="s">
        <v>10</v>
      </c>
      <c r="B11" s="5"/>
      <c r="C11" s="4">
        <v>2E-3</v>
      </c>
      <c r="D11" s="5">
        <f t="shared" si="4"/>
        <v>500</v>
      </c>
      <c r="E11" s="18">
        <f>IFERROR(VLOOKUP(A11,[1]TablaCobertura!$A$2:$E$500,4,FALSE)/100,1)</f>
        <v>0.82409999999999994</v>
      </c>
      <c r="F11" s="18">
        <v>0.9</v>
      </c>
      <c r="G11" s="18">
        <f t="shared" si="0"/>
        <v>0.74168999999999996</v>
      </c>
      <c r="H11" s="3">
        <f t="shared" si="1"/>
        <v>5.1738748224341036E-4</v>
      </c>
      <c r="I11" s="5">
        <f t="shared" si="5"/>
        <v>1940</v>
      </c>
      <c r="J11" s="3">
        <f t="shared" si="2"/>
        <v>2.6768980678217528E-7</v>
      </c>
      <c r="K11" s="5">
        <f t="shared" si="6"/>
        <v>3735670</v>
      </c>
      <c r="L11" s="3">
        <f t="shared" si="3"/>
        <v>6.6922451695543821E-8</v>
      </c>
      <c r="M11" s="5">
        <f t="shared" si="7"/>
        <v>14942670</v>
      </c>
      <c r="N11" s="2"/>
      <c r="O11" s="2"/>
    </row>
    <row r="12" spans="1:15">
      <c r="A12" s="29" t="s">
        <v>11</v>
      </c>
      <c r="B12" s="5" t="s">
        <v>3</v>
      </c>
      <c r="C12" s="3" t="s">
        <v>3</v>
      </c>
      <c r="D12" s="5" t="str">
        <f t="shared" si="4"/>
        <v>N/A</v>
      </c>
      <c r="E12" s="18">
        <f>IFERROR(VLOOKUP(A12,[1]TablaCobertura!$A$2:$E$500,4,FALSE)/100,1)</f>
        <v>1</v>
      </c>
      <c r="F12" s="18">
        <v>0.99</v>
      </c>
      <c r="G12" s="18">
        <f t="shared" si="0"/>
        <v>0.99</v>
      </c>
      <c r="H12" s="3" t="s">
        <v>3</v>
      </c>
      <c r="I12" s="5" t="str">
        <f t="shared" si="5"/>
        <v>N/A</v>
      </c>
      <c r="J12" s="3" t="s">
        <v>3</v>
      </c>
      <c r="K12" s="5" t="str">
        <f t="shared" si="6"/>
        <v>N/A</v>
      </c>
      <c r="L12" s="3" t="s">
        <v>3</v>
      </c>
      <c r="M12" s="5" t="str">
        <f t="shared" si="7"/>
        <v>N/A</v>
      </c>
      <c r="N12" s="2"/>
      <c r="O12" s="2"/>
    </row>
    <row r="13" spans="1:15">
      <c r="A13" s="29" t="s">
        <v>12</v>
      </c>
      <c r="B13" s="5"/>
      <c r="C13" s="4">
        <f>1/613</f>
        <v>1.6313213703099511E-3</v>
      </c>
      <c r="D13" s="5">
        <f t="shared" si="4"/>
        <v>620</v>
      </c>
      <c r="E13" s="18">
        <f>IFERROR(VLOOKUP(A13,[1]TablaCobertura!$A$2:$E$500,4,FALSE)/100,1)</f>
        <v>0.7034999999999999</v>
      </c>
      <c r="F13" s="18">
        <v>0.99</v>
      </c>
      <c r="G13" s="18">
        <f t="shared" si="0"/>
        <v>0.69646499999999989</v>
      </c>
      <c r="H13" s="3">
        <f t="shared" si="1"/>
        <v>4.9572635571996189E-4</v>
      </c>
      <c r="I13" s="5">
        <f t="shared" si="5"/>
        <v>2020</v>
      </c>
      <c r="J13" s="3">
        <f t="shared" si="2"/>
        <v>2.457446197553942E-7</v>
      </c>
      <c r="K13" s="5">
        <f t="shared" si="6"/>
        <v>4069270</v>
      </c>
      <c r="L13" s="3">
        <f t="shared" si="3"/>
        <v>6.143615493884855E-8</v>
      </c>
      <c r="M13" s="5">
        <f t="shared" si="7"/>
        <v>16277070</v>
      </c>
      <c r="N13" s="2"/>
      <c r="O13" s="2"/>
    </row>
    <row r="14" spans="1:15">
      <c r="A14" s="29" t="s">
        <v>13</v>
      </c>
      <c r="B14" s="5">
        <f>1/200000</f>
        <v>5.0000000000000004E-6</v>
      </c>
      <c r="C14" s="4">
        <f>2*SQRT(B14)*(1-SQRT(B14))</f>
        <v>4.4621359549995802E-3</v>
      </c>
      <c r="D14" s="5">
        <f t="shared" si="4"/>
        <v>230</v>
      </c>
      <c r="E14" s="18">
        <f>IFERROR(VLOOKUP(A14,[1]TablaCobertura!$A$2:$E$500,4,FALSE)/100,1)</f>
        <v>0.96450000000000002</v>
      </c>
      <c r="F14" s="18">
        <v>0.95</v>
      </c>
      <c r="G14" s="18">
        <f t="shared" si="0"/>
        <v>0.91627499999999995</v>
      </c>
      <c r="H14" s="3">
        <f t="shared" si="1"/>
        <v>3.7512605205999877E-4</v>
      </c>
      <c r="I14" s="5">
        <f t="shared" si="5"/>
        <v>2670</v>
      </c>
      <c r="J14" s="3">
        <f t="shared" si="2"/>
        <v>1.4071955493412091E-7</v>
      </c>
      <c r="K14" s="5">
        <f t="shared" si="6"/>
        <v>7106340</v>
      </c>
      <c r="L14" s="3">
        <f t="shared" si="3"/>
        <v>3.5179888733530227E-8</v>
      </c>
      <c r="M14" s="5">
        <f t="shared" si="7"/>
        <v>28425340</v>
      </c>
      <c r="N14" s="2"/>
      <c r="O14" s="2"/>
    </row>
    <row r="15" spans="1:15">
      <c r="A15" s="29" t="s">
        <v>14</v>
      </c>
      <c r="B15" s="30">
        <v>2.0000000000000001E-4</v>
      </c>
      <c r="C15" s="4">
        <f>2*SQRT(B15)*(1-SQRT(B15))</f>
        <v>2.7884271247461904E-2</v>
      </c>
      <c r="D15" s="5">
        <f t="shared" si="4"/>
        <v>40</v>
      </c>
      <c r="E15" s="18">
        <f>IFERROR(VLOOKUP(A15,[1]TablaCobertura!$A$2:$E$500,4,FALSE)/100,1)</f>
        <v>0.86799999999999999</v>
      </c>
      <c r="F15" s="18">
        <v>0.9</v>
      </c>
      <c r="G15" s="18">
        <f t="shared" si="0"/>
        <v>0.78120000000000001</v>
      </c>
      <c r="H15" s="3">
        <f t="shared" si="1"/>
        <v>6.2369389928753644E-3</v>
      </c>
      <c r="I15" s="5">
        <f t="shared" si="5"/>
        <v>170</v>
      </c>
      <c r="J15" s="3">
        <f t="shared" si="2"/>
        <v>3.8899408000849165E-5</v>
      </c>
      <c r="K15" s="5">
        <f t="shared" si="6"/>
        <v>25710</v>
      </c>
      <c r="L15" s="3">
        <f t="shared" si="3"/>
        <v>9.7248520002122912E-6</v>
      </c>
      <c r="M15" s="5">
        <f t="shared" si="7"/>
        <v>102830</v>
      </c>
      <c r="N15" s="2"/>
      <c r="O15" s="2"/>
    </row>
    <row r="16" spans="1:15">
      <c r="A16" s="29" t="s">
        <v>15</v>
      </c>
      <c r="B16" s="5"/>
      <c r="C16" s="4">
        <v>2E-3</v>
      </c>
      <c r="D16" s="5">
        <f t="shared" si="4"/>
        <v>500</v>
      </c>
      <c r="E16" s="18">
        <f>IFERROR(VLOOKUP(A16,[1]TablaCobertura!$A$2:$E$500,4,FALSE)/100,1)</f>
        <v>1</v>
      </c>
      <c r="F16" s="18">
        <v>0.96</v>
      </c>
      <c r="G16" s="18">
        <f t="shared" si="0"/>
        <v>0.96</v>
      </c>
      <c r="H16" s="3">
        <f t="shared" si="1"/>
        <v>8.0153895479320378E-5</v>
      </c>
      <c r="I16" s="5">
        <f t="shared" si="5"/>
        <v>12480</v>
      </c>
      <c r="J16" s="3">
        <f t="shared" si="2"/>
        <v>6.4246469605098156E-9</v>
      </c>
      <c r="K16" s="5">
        <f t="shared" si="6"/>
        <v>155650580</v>
      </c>
      <c r="L16" s="3">
        <f t="shared" si="3"/>
        <v>1.6061617401274539E-9</v>
      </c>
      <c r="M16" s="5">
        <f t="shared" si="7"/>
        <v>622602310</v>
      </c>
      <c r="N16" s="2"/>
      <c r="O16" s="2"/>
    </row>
    <row r="17" spans="1:15">
      <c r="A17" s="29" t="s">
        <v>16</v>
      </c>
      <c r="B17" s="5"/>
      <c r="C17" s="4">
        <v>6.0000000000000001E-3</v>
      </c>
      <c r="D17" s="5">
        <f t="shared" si="4"/>
        <v>170</v>
      </c>
      <c r="E17" s="18">
        <f>IFERROR(VLOOKUP(A17,[1]TablaCobertura!$A$2:$E$500,4,FALSE)/100,1)</f>
        <v>0.9645999999999999</v>
      </c>
      <c r="F17" s="18">
        <v>0.95</v>
      </c>
      <c r="G17" s="18">
        <f t="shared" si="0"/>
        <v>0.91636999999999991</v>
      </c>
      <c r="H17" s="3">
        <f t="shared" si="1"/>
        <v>5.0455414971705792E-4</v>
      </c>
      <c r="I17" s="5">
        <f t="shared" si="5"/>
        <v>1990</v>
      </c>
      <c r="J17" s="3">
        <f t="shared" si="2"/>
        <v>2.5457488999670328E-7</v>
      </c>
      <c r="K17" s="5">
        <f t="shared" si="6"/>
        <v>3928120</v>
      </c>
      <c r="L17" s="3">
        <f t="shared" si="3"/>
        <v>6.364372249917582E-8</v>
      </c>
      <c r="M17" s="5">
        <f t="shared" si="7"/>
        <v>15712470</v>
      </c>
      <c r="N17" s="2"/>
      <c r="O17" s="2"/>
    </row>
    <row r="18" spans="1:15">
      <c r="A18" s="29" t="s">
        <v>17</v>
      </c>
      <c r="B18" s="5"/>
      <c r="C18" s="4">
        <v>6.0000000000000001E-3</v>
      </c>
      <c r="D18" s="5">
        <f t="shared" si="4"/>
        <v>170</v>
      </c>
      <c r="E18" s="18">
        <f>IFERROR(VLOOKUP(A18,[1]TablaCobertura!$A$2:$E$500,4,FALSE)/100,1)</f>
        <v>0.98530000000000006</v>
      </c>
      <c r="F18" s="18">
        <v>0.95</v>
      </c>
      <c r="G18" s="18">
        <f t="shared" si="0"/>
        <v>0.93603500000000006</v>
      </c>
      <c r="H18" s="3">
        <f t="shared" si="1"/>
        <v>3.8595761903962618E-4</v>
      </c>
      <c r="I18" s="5">
        <f t="shared" si="5"/>
        <v>2600</v>
      </c>
      <c r="J18" s="3">
        <f t="shared" si="2"/>
        <v>1.4896328369473722E-7</v>
      </c>
      <c r="K18" s="5">
        <f t="shared" si="6"/>
        <v>6713070</v>
      </c>
      <c r="L18" s="3">
        <f t="shared" si="3"/>
        <v>3.7240820923684305E-8</v>
      </c>
      <c r="M18" s="5">
        <f t="shared" si="7"/>
        <v>26852260</v>
      </c>
      <c r="N18" s="2"/>
      <c r="O18" s="2"/>
    </row>
    <row r="19" spans="1:15">
      <c r="A19" s="29" t="s">
        <v>18</v>
      </c>
      <c r="B19" s="5"/>
      <c r="C19" s="4">
        <v>1.11E-2</v>
      </c>
      <c r="D19" s="5">
        <f t="shared" si="4"/>
        <v>100</v>
      </c>
      <c r="E19" s="18">
        <f>IFERROR(VLOOKUP(A19,[1]TablaCobertura!$A$2:$E$500,4,FALSE)/100,1)</f>
        <v>0.85849999999999993</v>
      </c>
      <c r="F19" s="18">
        <v>0.95</v>
      </c>
      <c r="G19" s="18">
        <f t="shared" si="0"/>
        <v>0.81557499999999994</v>
      </c>
      <c r="H19" s="3">
        <f t="shared" si="1"/>
        <v>2.065819117739147E-3</v>
      </c>
      <c r="I19" s="5">
        <f t="shared" si="5"/>
        <v>490</v>
      </c>
      <c r="J19" s="3">
        <f t="shared" si="2"/>
        <v>4.2676086272165479E-6</v>
      </c>
      <c r="K19" s="5">
        <f t="shared" si="6"/>
        <v>234330</v>
      </c>
      <c r="L19" s="3">
        <f t="shared" si="3"/>
        <v>1.066902156804137E-6</v>
      </c>
      <c r="M19" s="5">
        <f t="shared" si="7"/>
        <v>937300</v>
      </c>
      <c r="N19" s="2"/>
      <c r="O19" s="2"/>
    </row>
    <row r="20" spans="1:15">
      <c r="A20" s="29" t="s">
        <v>19</v>
      </c>
      <c r="B20" s="5"/>
      <c r="C20" s="4">
        <v>2E-3</v>
      </c>
      <c r="D20" s="5">
        <f t="shared" si="4"/>
        <v>500</v>
      </c>
      <c r="E20" s="18">
        <f>IFERROR(VLOOKUP(A20,[1]TablaCobertura!$A$2:$E$500,4,FALSE)/100,1)</f>
        <v>0.74409999999999998</v>
      </c>
      <c r="F20" s="18">
        <v>0.95</v>
      </c>
      <c r="G20" s="18">
        <f t="shared" si="0"/>
        <v>0.70689499999999994</v>
      </c>
      <c r="H20" s="3">
        <f t="shared" si="1"/>
        <v>5.8703995121262497E-4</v>
      </c>
      <c r="I20" s="5">
        <f t="shared" si="5"/>
        <v>1710</v>
      </c>
      <c r="J20" s="3">
        <f t="shared" si="2"/>
        <v>3.446159043197211E-7</v>
      </c>
      <c r="K20" s="5">
        <f t="shared" si="6"/>
        <v>2901790</v>
      </c>
      <c r="L20" s="3">
        <f t="shared" si="3"/>
        <v>8.6153976079930275E-8</v>
      </c>
      <c r="M20" s="5">
        <f t="shared" si="7"/>
        <v>11607130</v>
      </c>
      <c r="N20" s="2"/>
      <c r="O20" s="2"/>
    </row>
    <row r="21" spans="1:15">
      <c r="A21" s="29" t="s">
        <v>20</v>
      </c>
      <c r="B21" s="5"/>
      <c r="C21" s="4">
        <v>2E-3</v>
      </c>
      <c r="D21" s="5">
        <f t="shared" si="4"/>
        <v>500</v>
      </c>
      <c r="E21" s="18">
        <f>IFERROR(VLOOKUP(A21,[1]TablaCobertura!$A$2:$E$500,4,FALSE)/100,1)</f>
        <v>1</v>
      </c>
      <c r="F21" s="18">
        <v>0.95</v>
      </c>
      <c r="G21" s="18">
        <f t="shared" si="0"/>
        <v>0.95</v>
      </c>
      <c r="H21" s="3">
        <f t="shared" si="1"/>
        <v>1.0019036168720578E-4</v>
      </c>
      <c r="I21" s="5">
        <f t="shared" si="5"/>
        <v>9990</v>
      </c>
      <c r="J21" s="3">
        <f t="shared" si="2"/>
        <v>1.0038108575013112E-8</v>
      </c>
      <c r="K21" s="5">
        <f t="shared" si="6"/>
        <v>99620370</v>
      </c>
      <c r="L21" s="3">
        <f t="shared" si="3"/>
        <v>2.5095271437532781E-9</v>
      </c>
      <c r="M21" s="5">
        <f t="shared" si="7"/>
        <v>398481450</v>
      </c>
      <c r="N21" s="2"/>
      <c r="O21" s="2"/>
    </row>
    <row r="22" spans="1:15">
      <c r="A22" s="29" t="s">
        <v>21</v>
      </c>
      <c r="B22" s="5"/>
      <c r="C22" s="4">
        <v>1E-3</v>
      </c>
      <c r="D22" s="5">
        <f t="shared" si="4"/>
        <v>1000</v>
      </c>
      <c r="E22" s="18">
        <f>IFERROR(VLOOKUP(A22,[1]TablaCobertura!$A$2:$E$500,4,FALSE)/100,1)</f>
        <v>0.873</v>
      </c>
      <c r="F22" s="18">
        <v>0.99</v>
      </c>
      <c r="G22" s="18">
        <f t="shared" si="0"/>
        <v>0.86426999999999998</v>
      </c>
      <c r="H22" s="3">
        <f t="shared" si="1"/>
        <v>1.3584740884003822E-4</v>
      </c>
      <c r="I22" s="5">
        <f t="shared" si="5"/>
        <v>7370</v>
      </c>
      <c r="J22" s="3">
        <f t="shared" si="2"/>
        <v>1.8454518488552494E-8</v>
      </c>
      <c r="K22" s="5">
        <f t="shared" si="6"/>
        <v>54187280</v>
      </c>
      <c r="L22" s="3">
        <f t="shared" si="3"/>
        <v>4.6136296221381236E-9</v>
      </c>
      <c r="M22" s="5">
        <f t="shared" si="7"/>
        <v>216749090</v>
      </c>
      <c r="N22" s="2"/>
      <c r="O22" s="2"/>
    </row>
    <row r="23" spans="1:15">
      <c r="A23" s="29" t="s">
        <v>22</v>
      </c>
      <c r="B23" s="5"/>
      <c r="C23" s="4">
        <v>1.4E-2</v>
      </c>
      <c r="D23" s="5">
        <f t="shared" si="4"/>
        <v>80</v>
      </c>
      <c r="E23" s="18">
        <f>IFERROR(VLOOKUP(A23,[1]TablaCobertura!$A$2:$E$500,4,FALSE)/100,1)</f>
        <v>1</v>
      </c>
      <c r="F23" s="18">
        <v>0.7</v>
      </c>
      <c r="G23" s="18">
        <f t="shared" si="0"/>
        <v>0.7</v>
      </c>
      <c r="H23" s="3">
        <f t="shared" si="1"/>
        <v>4.2415673601292675E-3</v>
      </c>
      <c r="I23" s="5">
        <f t="shared" si="5"/>
        <v>240</v>
      </c>
      <c r="J23" s="3">
        <f t="shared" si="2"/>
        <v>1.7990893670513963E-5</v>
      </c>
      <c r="K23" s="5">
        <f t="shared" si="6"/>
        <v>55590</v>
      </c>
      <c r="L23" s="3">
        <f t="shared" si="3"/>
        <v>4.4977234176284907E-6</v>
      </c>
      <c r="M23" s="5">
        <f t="shared" si="7"/>
        <v>222340</v>
      </c>
      <c r="N23" s="2"/>
      <c r="O23" s="2"/>
    </row>
    <row r="24" spans="1:15">
      <c r="A24" s="29" t="s">
        <v>23</v>
      </c>
      <c r="B24" s="5" t="s">
        <v>3</v>
      </c>
      <c r="C24" s="3" t="s">
        <v>3</v>
      </c>
      <c r="D24" s="5" t="str">
        <f t="shared" si="4"/>
        <v>N/A</v>
      </c>
      <c r="E24" s="18">
        <f>IFERROR(VLOOKUP(A24,[1]TablaCobertura!$A$2:$E$500,4,FALSE)/100,1)</f>
        <v>1</v>
      </c>
      <c r="F24" s="18">
        <v>0.99</v>
      </c>
      <c r="G24" s="18">
        <f t="shared" si="0"/>
        <v>0.99</v>
      </c>
      <c r="H24" s="3" t="s">
        <v>3</v>
      </c>
      <c r="I24" s="5" t="str">
        <f t="shared" si="5"/>
        <v>N/A</v>
      </c>
      <c r="J24" s="3" t="s">
        <v>3</v>
      </c>
      <c r="K24" s="5" t="str">
        <f t="shared" si="6"/>
        <v>N/A</v>
      </c>
      <c r="L24" s="3" t="s">
        <v>3</v>
      </c>
      <c r="M24" s="5" t="str">
        <f t="shared" si="7"/>
        <v>N/A</v>
      </c>
      <c r="N24" s="2"/>
      <c r="O24" s="2"/>
    </row>
    <row r="25" spans="1:15">
      <c r="A25" s="29" t="s">
        <v>24</v>
      </c>
      <c r="B25" s="5"/>
      <c r="C25" s="4">
        <v>6.0000000000000001E-3</v>
      </c>
      <c r="D25" s="5">
        <f t="shared" si="4"/>
        <v>170</v>
      </c>
      <c r="E25" s="18">
        <f>IFERROR(VLOOKUP(A25,[1]TablaCobertura!$A$2:$E$500,4,FALSE)/100,1)</f>
        <v>0.91339999999999999</v>
      </c>
      <c r="F25" s="18">
        <v>0.95</v>
      </c>
      <c r="G25" s="18">
        <f t="shared" si="0"/>
        <v>0.86773</v>
      </c>
      <c r="H25" s="3">
        <f t="shared" si="1"/>
        <v>7.9777351205770699E-4</v>
      </c>
      <c r="I25" s="5">
        <f t="shared" si="5"/>
        <v>1260</v>
      </c>
      <c r="J25" s="3">
        <f t="shared" si="2"/>
        <v>6.3644257654088837E-7</v>
      </c>
      <c r="K25" s="5">
        <f t="shared" si="6"/>
        <v>1571240</v>
      </c>
      <c r="L25" s="3">
        <f t="shared" si="3"/>
        <v>1.5911064413522209E-7</v>
      </c>
      <c r="M25" s="5">
        <f t="shared" si="7"/>
        <v>6284940</v>
      </c>
      <c r="N25" s="2"/>
      <c r="O25" s="2"/>
    </row>
    <row r="26" spans="1:15">
      <c r="A26" s="29" t="s">
        <v>25</v>
      </c>
      <c r="B26" s="5" t="s">
        <v>3</v>
      </c>
      <c r="C26" s="3" t="s">
        <v>3</v>
      </c>
      <c r="D26" s="5" t="str">
        <f t="shared" si="4"/>
        <v>N/A</v>
      </c>
      <c r="E26" s="18">
        <f>IFERROR(VLOOKUP(A26,[1]TablaCobertura!$A$2:$E$500,4,FALSE)/100,1)</f>
        <v>0.65200000000000002</v>
      </c>
      <c r="F26" s="18">
        <v>0.99</v>
      </c>
      <c r="G26" s="18">
        <f t="shared" si="0"/>
        <v>0.64548000000000005</v>
      </c>
      <c r="H26" s="3" t="s">
        <v>3</v>
      </c>
      <c r="I26" s="5" t="str">
        <f t="shared" si="5"/>
        <v>N/A</v>
      </c>
      <c r="J26" s="3" t="s">
        <v>3</v>
      </c>
      <c r="K26" s="5" t="str">
        <f t="shared" si="6"/>
        <v>N/A</v>
      </c>
      <c r="L26" s="3" t="s">
        <v>3</v>
      </c>
      <c r="M26" s="5" t="str">
        <f t="shared" si="7"/>
        <v>N/A</v>
      </c>
      <c r="N26" s="2"/>
      <c r="O26" s="2"/>
    </row>
    <row r="27" spans="1:15">
      <c r="A27" s="31" t="s">
        <v>26</v>
      </c>
      <c r="B27" s="5" t="s">
        <v>3</v>
      </c>
      <c r="C27" s="3" t="s">
        <v>3</v>
      </c>
      <c r="D27" s="5" t="str">
        <f t="shared" si="4"/>
        <v>N/A</v>
      </c>
      <c r="E27" s="18">
        <f>IFERROR(VLOOKUP(A27,[1]TablaCobertura!$A$2:$E$500,4,FALSE)/100,1)</f>
        <v>1</v>
      </c>
      <c r="F27" s="18">
        <v>0.5</v>
      </c>
      <c r="G27" s="18">
        <f t="shared" si="0"/>
        <v>0.5</v>
      </c>
      <c r="H27" s="3" t="s">
        <v>3</v>
      </c>
      <c r="I27" s="5" t="str">
        <f t="shared" si="5"/>
        <v>N/A</v>
      </c>
      <c r="J27" s="3" t="s">
        <v>3</v>
      </c>
      <c r="K27" s="5" t="str">
        <f t="shared" si="6"/>
        <v>N/A</v>
      </c>
      <c r="L27" s="3" t="s">
        <v>3</v>
      </c>
      <c r="M27" s="5" t="str">
        <f t="shared" si="7"/>
        <v>N/A</v>
      </c>
      <c r="N27" s="2"/>
      <c r="O27" s="2"/>
    </row>
    <row r="28" spans="1:15">
      <c r="A28" s="29" t="s">
        <v>27</v>
      </c>
      <c r="B28" s="5" t="s">
        <v>3</v>
      </c>
      <c r="C28" s="3" t="s">
        <v>3</v>
      </c>
      <c r="D28" s="5" t="str">
        <f t="shared" si="4"/>
        <v>N/A</v>
      </c>
      <c r="E28" s="18">
        <f>IFERROR(VLOOKUP(A28,[1]TablaCobertura!$A$2:$E$500,4,FALSE)/100,1)</f>
        <v>0.9325</v>
      </c>
      <c r="F28" s="18">
        <v>0.99</v>
      </c>
      <c r="G28" s="18">
        <f t="shared" si="0"/>
        <v>0.92317499999999997</v>
      </c>
      <c r="H28" s="3" t="s">
        <v>3</v>
      </c>
      <c r="I28" s="5" t="str">
        <f t="shared" si="5"/>
        <v>N/A</v>
      </c>
      <c r="J28" s="3" t="s">
        <v>3</v>
      </c>
      <c r="K28" s="5" t="str">
        <f t="shared" si="6"/>
        <v>N/A</v>
      </c>
      <c r="L28" s="3" t="s">
        <v>3</v>
      </c>
      <c r="M28" s="5" t="str">
        <f t="shared" si="7"/>
        <v>N/A</v>
      </c>
      <c r="N28" s="2"/>
      <c r="O28" s="2"/>
    </row>
    <row r="29" spans="1:15">
      <c r="A29" s="29" t="s">
        <v>28</v>
      </c>
      <c r="B29" s="5"/>
      <c r="C29" s="4">
        <v>0.01</v>
      </c>
      <c r="D29" s="5">
        <f t="shared" si="4"/>
        <v>100</v>
      </c>
      <c r="E29" s="18">
        <f>IFERROR(VLOOKUP(A29,[1]TablaCobertura!$A$2:$E$500,4,FALSE)/100,1)</f>
        <v>1</v>
      </c>
      <c r="F29" s="18">
        <v>0.9</v>
      </c>
      <c r="G29" s="18">
        <f t="shared" si="0"/>
        <v>0.9</v>
      </c>
      <c r="H29" s="3">
        <f t="shared" si="1"/>
        <v>1.0090817356205851E-3</v>
      </c>
      <c r="I29" s="5">
        <f t="shared" si="5"/>
        <v>1000</v>
      </c>
      <c r="J29" s="3">
        <f t="shared" si="2"/>
        <v>1.0182459491630523E-6</v>
      </c>
      <c r="K29" s="5">
        <f t="shared" si="6"/>
        <v>982090</v>
      </c>
      <c r="L29" s="3">
        <f t="shared" si="3"/>
        <v>2.5456148729076308E-7</v>
      </c>
      <c r="M29" s="5">
        <f t="shared" si="7"/>
        <v>3928330</v>
      </c>
      <c r="N29" s="2"/>
      <c r="O29" s="2"/>
    </row>
    <row r="30" spans="1:15">
      <c r="A30" s="29" t="s">
        <v>29</v>
      </c>
      <c r="B30" s="30">
        <v>5.0000000000000002E-5</v>
      </c>
      <c r="C30" s="4">
        <f>2*SQRT(B30)*(1-SQRT(B30))</f>
        <v>1.404213562373095E-2</v>
      </c>
      <c r="D30" s="5">
        <f t="shared" si="4"/>
        <v>80</v>
      </c>
      <c r="E30" s="18">
        <f>IFERROR(VLOOKUP(A30,[1]TablaCobertura!$A$2:$E$500,4,FALSE)/100,1)</f>
        <v>0.92900000000000005</v>
      </c>
      <c r="F30" s="18">
        <v>0.97</v>
      </c>
      <c r="G30" s="18">
        <f t="shared" si="0"/>
        <v>0.90112999999999999</v>
      </c>
      <c r="H30" s="3">
        <f t="shared" si="1"/>
        <v>1.4061389354608849E-3</v>
      </c>
      <c r="I30" s="5">
        <f t="shared" si="5"/>
        <v>720</v>
      </c>
      <c r="J30" s="3">
        <f t="shared" si="2"/>
        <v>1.9772267058190708E-6</v>
      </c>
      <c r="K30" s="5">
        <f t="shared" si="6"/>
        <v>505760</v>
      </c>
      <c r="L30" s="3">
        <f t="shared" si="3"/>
        <v>4.943066764547677E-7</v>
      </c>
      <c r="M30" s="5">
        <f t="shared" si="7"/>
        <v>2023040</v>
      </c>
      <c r="N30" s="2"/>
      <c r="O30" s="2"/>
    </row>
    <row r="31" spans="1:15">
      <c r="A31" s="29" t="s">
        <v>30</v>
      </c>
      <c r="B31" s="5">
        <f>1/350000</f>
        <v>2.8571428571428573E-6</v>
      </c>
      <c r="C31" s="4">
        <f>2*SQRT(B31)*(1-SQRT(B31))</f>
        <v>3.3749027331997803E-3</v>
      </c>
      <c r="D31" s="5">
        <f t="shared" si="4"/>
        <v>300</v>
      </c>
      <c r="E31" s="18">
        <f>IFERROR(VLOOKUP(A31,[1]TablaCobertura!$A$2:$E$500,4,FALSE)/100,1)</f>
        <v>1</v>
      </c>
      <c r="F31" s="18">
        <v>0.75</v>
      </c>
      <c r="G31" s="18">
        <f t="shared" si="0"/>
        <v>0.75</v>
      </c>
      <c r="H31" s="3">
        <f t="shared" si="1"/>
        <v>8.4586672173327028E-4</v>
      </c>
      <c r="I31" s="5">
        <f t="shared" si="5"/>
        <v>1190</v>
      </c>
      <c r="J31" s="3">
        <f t="shared" si="2"/>
        <v>7.1549051093578967E-7</v>
      </c>
      <c r="K31" s="5">
        <f t="shared" si="6"/>
        <v>1397650</v>
      </c>
      <c r="L31" s="3">
        <f t="shared" si="3"/>
        <v>1.7887262773394742E-7</v>
      </c>
      <c r="M31" s="5">
        <f t="shared" si="7"/>
        <v>5590580</v>
      </c>
      <c r="N31" s="2"/>
      <c r="O31" s="2"/>
    </row>
    <row r="32" spans="1:15">
      <c r="A32" s="29" t="s">
        <v>31</v>
      </c>
      <c r="B32" s="5"/>
      <c r="C32" s="4">
        <v>6.0000000000000001E-3</v>
      </c>
      <c r="D32" s="5">
        <f t="shared" si="4"/>
        <v>170</v>
      </c>
      <c r="E32" s="18">
        <f>IFERROR(VLOOKUP(A32,[1]TablaCobertura!$A$2:$E$500,4,FALSE)/100,1)</f>
        <v>1</v>
      </c>
      <c r="F32" s="18">
        <v>0.1</v>
      </c>
      <c r="G32" s="18">
        <f t="shared" si="0"/>
        <v>0.1</v>
      </c>
      <c r="H32" s="3">
        <f t="shared" si="1"/>
        <v>5.4032419451671004E-3</v>
      </c>
      <c r="I32" s="5">
        <f t="shared" si="5"/>
        <v>190</v>
      </c>
      <c r="J32" s="3">
        <f t="shared" si="2"/>
        <v>2.919502351801315E-5</v>
      </c>
      <c r="K32" s="5">
        <f t="shared" si="6"/>
        <v>34260</v>
      </c>
      <c r="L32" s="3">
        <f t="shared" si="3"/>
        <v>7.2987558795032875E-6</v>
      </c>
      <c r="M32" s="5">
        <f t="shared" si="7"/>
        <v>137010</v>
      </c>
      <c r="N32" s="2"/>
      <c r="O32" s="2"/>
    </row>
    <row r="33" spans="1:15">
      <c r="A33" s="29" t="s">
        <v>32</v>
      </c>
      <c r="B33" s="5"/>
      <c r="C33" s="4">
        <v>2E-3</v>
      </c>
      <c r="D33" s="5">
        <f t="shared" si="4"/>
        <v>500</v>
      </c>
      <c r="E33" s="18">
        <f>IFERROR(VLOOKUP(A33,[1]TablaCobertura!$A$2:$E$500,4,FALSE)/100,1)</f>
        <v>0.96959999999999991</v>
      </c>
      <c r="F33" s="18">
        <v>0.95</v>
      </c>
      <c r="G33" s="18">
        <f t="shared" si="0"/>
        <v>0.92111999999999983</v>
      </c>
      <c r="H33" s="3">
        <f t="shared" si="1"/>
        <v>1.5805116818407578E-4</v>
      </c>
      <c r="I33" s="5">
        <f t="shared" si="5"/>
        <v>6330</v>
      </c>
      <c r="J33" s="3">
        <f t="shared" si="2"/>
        <v>2.4980171764351008E-8</v>
      </c>
      <c r="K33" s="5">
        <f t="shared" si="6"/>
        <v>40031760</v>
      </c>
      <c r="L33" s="3">
        <f t="shared" si="3"/>
        <v>6.2450429410877521E-9</v>
      </c>
      <c r="M33" s="5">
        <f t="shared" si="7"/>
        <v>160127010</v>
      </c>
      <c r="N33" s="2"/>
      <c r="O33" s="2"/>
    </row>
    <row r="34" spans="1:15">
      <c r="A34" s="29" t="s">
        <v>33</v>
      </c>
      <c r="B34" s="5"/>
      <c r="C34" s="4">
        <v>7.7000000000000002E-3</v>
      </c>
      <c r="D34" s="5">
        <f t="shared" si="4"/>
        <v>130</v>
      </c>
      <c r="E34" s="18">
        <f>IFERROR(VLOOKUP(A34,[1]TablaCobertura!$A$2:$E$500,4,FALSE)/100,1)</f>
        <v>0.83340000000000003</v>
      </c>
      <c r="F34" s="18">
        <v>0.95</v>
      </c>
      <c r="G34" s="18">
        <f t="shared" si="0"/>
        <v>0.79173000000000004</v>
      </c>
      <c r="H34" s="3">
        <f t="shared" si="1"/>
        <v>1.6135155084781609E-3</v>
      </c>
      <c r="I34" s="5">
        <f t="shared" si="5"/>
        <v>620</v>
      </c>
      <c r="J34" s="3">
        <f t="shared" si="2"/>
        <v>2.603432296099538E-6</v>
      </c>
      <c r="K34" s="5">
        <f t="shared" si="6"/>
        <v>384110</v>
      </c>
      <c r="L34" s="3">
        <f t="shared" si="3"/>
        <v>6.508580740248845E-7</v>
      </c>
      <c r="M34" s="5">
        <f t="shared" si="7"/>
        <v>1536440</v>
      </c>
      <c r="N34" s="2"/>
      <c r="O34" s="2"/>
    </row>
    <row r="35" spans="1:15">
      <c r="A35" s="29" t="s">
        <v>34</v>
      </c>
      <c r="B35" s="5" t="s">
        <v>3</v>
      </c>
      <c r="C35" s="3" t="s">
        <v>3</v>
      </c>
      <c r="D35" s="5" t="str">
        <f t="shared" si="4"/>
        <v>N/A</v>
      </c>
      <c r="E35" s="18">
        <f>IFERROR(VLOOKUP(A35,[1]TablaCobertura!$A$2:$E$500,4,FALSE)/100,1)</f>
        <v>1</v>
      </c>
      <c r="F35" s="18">
        <v>0.95</v>
      </c>
      <c r="G35" s="18">
        <f t="shared" si="0"/>
        <v>0.95</v>
      </c>
      <c r="H35" s="3" t="s">
        <v>3</v>
      </c>
      <c r="I35" s="5" t="str">
        <f t="shared" si="5"/>
        <v>N/A</v>
      </c>
      <c r="J35" s="3" t="s">
        <v>3</v>
      </c>
      <c r="K35" s="5" t="str">
        <f t="shared" si="6"/>
        <v>N/A</v>
      </c>
      <c r="L35" s="3" t="s">
        <v>3</v>
      </c>
      <c r="M35" s="5" t="str">
        <f t="shared" si="7"/>
        <v>N/A</v>
      </c>
      <c r="N35" s="2"/>
      <c r="O35" s="2"/>
    </row>
    <row r="36" spans="1:15">
      <c r="A36" s="29" t="s">
        <v>35</v>
      </c>
      <c r="B36" s="5"/>
      <c r="C36" s="4">
        <v>8.9999999999999993E-3</v>
      </c>
      <c r="D36" s="5">
        <f t="shared" si="4"/>
        <v>120</v>
      </c>
      <c r="E36" s="18">
        <f>IFERROR(VLOOKUP(A36,[1]TablaCobertura!$A$2:$E$500,4,FALSE)/100,1)</f>
        <v>1</v>
      </c>
      <c r="F36" s="18">
        <v>0.96</v>
      </c>
      <c r="G36" s="18">
        <f t="shared" si="0"/>
        <v>0.96</v>
      </c>
      <c r="H36" s="3">
        <f t="shared" si="1"/>
        <v>3.6313750806972272E-4</v>
      </c>
      <c r="I36" s="5">
        <f t="shared" si="5"/>
        <v>2760</v>
      </c>
      <c r="J36" s="3">
        <f t="shared" si="2"/>
        <v>1.3186884976708792E-7</v>
      </c>
      <c r="K36" s="5">
        <f t="shared" si="6"/>
        <v>7583300</v>
      </c>
      <c r="L36" s="3">
        <f t="shared" si="3"/>
        <v>3.2967212441771981E-8</v>
      </c>
      <c r="M36" s="5">
        <f t="shared" si="7"/>
        <v>30333170</v>
      </c>
      <c r="N36" s="2"/>
      <c r="O36" s="2"/>
    </row>
    <row r="37" spans="1:15">
      <c r="A37" s="29" t="s">
        <v>36</v>
      </c>
      <c r="B37" s="5"/>
      <c r="C37" s="4">
        <v>0.01</v>
      </c>
      <c r="D37" s="5">
        <f t="shared" si="4"/>
        <v>100</v>
      </c>
      <c r="E37" s="18">
        <f>IFERROR(VLOOKUP(A37,[1]TablaCobertura!$A$2:$E$500,4,FALSE)/100,1)</f>
        <v>0.93599999999999994</v>
      </c>
      <c r="F37" s="18">
        <v>0.95</v>
      </c>
      <c r="G37" s="18">
        <f t="shared" si="0"/>
        <v>0.88919999999999988</v>
      </c>
      <c r="H37" s="3">
        <f t="shared" si="1"/>
        <v>1.1179407289619305E-3</v>
      </c>
      <c r="I37" s="5">
        <f t="shared" si="5"/>
        <v>900</v>
      </c>
      <c r="J37" s="3">
        <f t="shared" si="2"/>
        <v>1.2497914734719326E-6</v>
      </c>
      <c r="K37" s="5">
        <f t="shared" si="6"/>
        <v>800140</v>
      </c>
      <c r="L37" s="3">
        <f t="shared" si="3"/>
        <v>3.1244786836798316E-7</v>
      </c>
      <c r="M37" s="5">
        <f t="shared" si="7"/>
        <v>3200540</v>
      </c>
      <c r="N37" s="2"/>
      <c r="O37" s="2"/>
    </row>
    <row r="38" spans="1:15">
      <c r="A38" s="29" t="s">
        <v>37</v>
      </c>
      <c r="B38" s="32">
        <v>1.0000000000000001E-5</v>
      </c>
      <c r="C38" s="4">
        <f>2*SQRT(B38)*(1-SQRT(B38))</f>
        <v>6.3045553203367587E-3</v>
      </c>
      <c r="D38" s="5">
        <f t="shared" si="4"/>
        <v>160</v>
      </c>
      <c r="E38" s="18">
        <f>IFERROR(VLOOKUP(A38,[1]TablaCobertura!$A$2:$E$500,4,FALSE)/100,1)</f>
        <v>1</v>
      </c>
      <c r="F38" s="18">
        <v>0.99</v>
      </c>
      <c r="G38" s="18">
        <f t="shared" si="0"/>
        <v>0.99</v>
      </c>
      <c r="H38" s="3">
        <f t="shared" si="1"/>
        <v>6.3441524095652474E-5</v>
      </c>
      <c r="I38" s="5">
        <f t="shared" si="5"/>
        <v>15770</v>
      </c>
      <c r="J38" s="3">
        <f t="shared" si="2"/>
        <v>4.0248269795792532E-9</v>
      </c>
      <c r="K38" s="5">
        <f t="shared" si="6"/>
        <v>248457890</v>
      </c>
      <c r="L38" s="3">
        <f t="shared" si="3"/>
        <v>1.0062067448948133E-9</v>
      </c>
      <c r="M38" s="5">
        <f t="shared" si="7"/>
        <v>993831550</v>
      </c>
      <c r="N38" s="2"/>
      <c r="O38" s="2"/>
    </row>
    <row r="39" spans="1:15">
      <c r="A39" s="29" t="s">
        <v>38</v>
      </c>
      <c r="B39" s="5"/>
      <c r="C39" s="4">
        <v>1.0999999999999999E-2</v>
      </c>
      <c r="D39" s="5">
        <f t="shared" si="4"/>
        <v>100</v>
      </c>
      <c r="E39" s="18">
        <f>IFERROR(VLOOKUP(A39,[1]TablaCobertura!$A$2:$E$500,4,FALSE)/100,1)</f>
        <v>1</v>
      </c>
      <c r="F39" s="18">
        <v>0.95</v>
      </c>
      <c r="G39" s="18">
        <f t="shared" si="0"/>
        <v>0.95</v>
      </c>
      <c r="H39" s="3">
        <f t="shared" si="1"/>
        <v>5.5580819564448529E-4</v>
      </c>
      <c r="I39" s="5">
        <f t="shared" si="5"/>
        <v>1800</v>
      </c>
      <c r="J39" s="3">
        <f t="shared" si="2"/>
        <v>3.0892275034557844E-7</v>
      </c>
      <c r="K39" s="5">
        <f t="shared" si="6"/>
        <v>3237060</v>
      </c>
      <c r="L39" s="3">
        <f t="shared" si="3"/>
        <v>7.7230687586394611E-8</v>
      </c>
      <c r="M39" s="5">
        <f t="shared" si="7"/>
        <v>12948230</v>
      </c>
      <c r="N39" s="2"/>
      <c r="O39" s="2"/>
    </row>
    <row r="40" spans="1:15">
      <c r="A40" s="29" t="s">
        <v>39</v>
      </c>
      <c r="B40" s="5"/>
      <c r="C40" s="4">
        <v>3.0000000000000001E-3</v>
      </c>
      <c r="D40" s="5">
        <f t="shared" si="4"/>
        <v>340</v>
      </c>
      <c r="E40" s="18">
        <f>IFERROR(VLOOKUP(A40,[1]TablaCobertura!$A$2:$E$500,4,FALSE)/100,1)</f>
        <v>0.93389999999999995</v>
      </c>
      <c r="F40" s="18">
        <v>0.99</v>
      </c>
      <c r="G40" s="18">
        <f t="shared" si="0"/>
        <v>0.92456099999999997</v>
      </c>
      <c r="H40" s="3">
        <f t="shared" si="1"/>
        <v>2.2694647758679247E-4</v>
      </c>
      <c r="I40" s="5">
        <f t="shared" si="5"/>
        <v>4410</v>
      </c>
      <c r="J40" s="3">
        <f t="shared" si="2"/>
        <v>5.1504703689052493E-8</v>
      </c>
      <c r="K40" s="5">
        <f t="shared" si="6"/>
        <v>19415710</v>
      </c>
      <c r="L40" s="3">
        <f t="shared" si="3"/>
        <v>1.2876175922263123E-8</v>
      </c>
      <c r="M40" s="5">
        <f t="shared" si="7"/>
        <v>77662810</v>
      </c>
      <c r="N40" s="2"/>
      <c r="O40" s="2"/>
    </row>
    <row r="41" spans="1:15">
      <c r="A41" s="29" t="s">
        <v>40</v>
      </c>
      <c r="B41" s="5"/>
      <c r="C41" s="4">
        <v>3.0000000000000001E-3</v>
      </c>
      <c r="D41" s="5">
        <f t="shared" si="4"/>
        <v>340</v>
      </c>
      <c r="E41" s="18">
        <f>IFERROR(VLOOKUP(A41,[1]TablaCobertura!$A$2:$E$500,4,FALSE)/100,1)</f>
        <v>1</v>
      </c>
      <c r="F41" s="18">
        <v>0.99</v>
      </c>
      <c r="G41" s="18">
        <f t="shared" si="0"/>
        <v>0.99</v>
      </c>
      <c r="H41" s="3">
        <f t="shared" si="1"/>
        <v>3.008936541528342E-5</v>
      </c>
      <c r="I41" s="5">
        <f t="shared" si="5"/>
        <v>33240</v>
      </c>
      <c r="J41" s="3">
        <f t="shared" si="2"/>
        <v>9.05369911094454E-10</v>
      </c>
      <c r="K41" s="5">
        <f t="shared" si="6"/>
        <v>1104520920</v>
      </c>
      <c r="L41" s="3">
        <f t="shared" si="3"/>
        <v>2.263424777736135E-10</v>
      </c>
      <c r="M41" s="5">
        <f t="shared" si="7"/>
        <v>4418083650</v>
      </c>
      <c r="N41" s="2"/>
      <c r="O41" s="2"/>
    </row>
    <row r="42" spans="1:15">
      <c r="A42" s="29" t="s">
        <v>41</v>
      </c>
      <c r="B42" s="5">
        <f>1/100000</f>
        <v>1.0000000000000001E-5</v>
      </c>
      <c r="C42" s="4">
        <f>2*SQRT(B42)*(1-SQRT(B42))</f>
        <v>6.3045553203367587E-3</v>
      </c>
      <c r="D42" s="5">
        <f t="shared" si="4"/>
        <v>160</v>
      </c>
      <c r="E42" s="18">
        <f>IFERROR(VLOOKUP(A42,[1]TablaCobertura!$A$2:$E$500,4,FALSE)/100,1)</f>
        <v>1</v>
      </c>
      <c r="F42" s="18">
        <v>0.99</v>
      </c>
      <c r="G42" s="18">
        <f t="shared" si="0"/>
        <v>0.99</v>
      </c>
      <c r="H42" s="3">
        <f t="shared" si="1"/>
        <v>6.3441524095652474E-5</v>
      </c>
      <c r="I42" s="5">
        <f t="shared" si="5"/>
        <v>15770</v>
      </c>
      <c r="J42" s="3">
        <f t="shared" si="2"/>
        <v>4.0248269795792532E-9</v>
      </c>
      <c r="K42" s="5">
        <f t="shared" si="6"/>
        <v>248457890</v>
      </c>
      <c r="L42" s="3">
        <f t="shared" si="3"/>
        <v>1.0062067448948133E-9</v>
      </c>
      <c r="M42" s="5">
        <f t="shared" si="7"/>
        <v>993831550</v>
      </c>
      <c r="N42" s="2"/>
      <c r="O42" s="2"/>
    </row>
    <row r="43" spans="1:15">
      <c r="A43" s="29" t="s">
        <v>42</v>
      </c>
      <c r="B43" s="5"/>
      <c r="C43" s="4">
        <f>1/195</f>
        <v>5.1282051282051282E-3</v>
      </c>
      <c r="D43" s="5">
        <f t="shared" si="4"/>
        <v>200</v>
      </c>
      <c r="E43" s="18">
        <f>IFERROR(VLOOKUP(A43,[1]TablaCobertura!$A$2:$E$500,4,FALSE)/100,1)</f>
        <v>1</v>
      </c>
      <c r="F43" s="18">
        <v>0.99</v>
      </c>
      <c r="G43" s="18">
        <f t="shared" si="0"/>
        <v>0.99</v>
      </c>
      <c r="H43" s="3">
        <f t="shared" si="1"/>
        <v>5.1543734859027929E-5</v>
      </c>
      <c r="I43" s="5">
        <f t="shared" si="5"/>
        <v>19410</v>
      </c>
      <c r="J43" s="3">
        <f t="shared" si="2"/>
        <v>2.656756603217771E-9</v>
      </c>
      <c r="K43" s="5">
        <f t="shared" si="6"/>
        <v>376398810</v>
      </c>
      <c r="L43" s="3">
        <f t="shared" si="3"/>
        <v>6.6418915080444276E-10</v>
      </c>
      <c r="M43" s="5">
        <f t="shared" si="7"/>
        <v>1505595210</v>
      </c>
      <c r="N43" s="2"/>
      <c r="O43" s="2"/>
    </row>
    <row r="44" spans="1:15">
      <c r="A44" s="29" t="s">
        <v>43</v>
      </c>
      <c r="B44" s="5"/>
      <c r="C44" s="4">
        <v>1.7000000000000001E-2</v>
      </c>
      <c r="D44" s="5">
        <f t="shared" si="4"/>
        <v>60</v>
      </c>
      <c r="E44" s="18">
        <f>IFERROR(VLOOKUP(A44,[1]TablaCobertura!$A$2:$E$500,4,FALSE)/100,1)</f>
        <v>1</v>
      </c>
      <c r="F44" s="18">
        <v>0.8</v>
      </c>
      <c r="G44" s="18">
        <f t="shared" si="0"/>
        <v>0.8</v>
      </c>
      <c r="H44" s="3">
        <f t="shared" si="1"/>
        <v>3.4468775344687749E-3</v>
      </c>
      <c r="I44" s="5">
        <f t="shared" si="5"/>
        <v>300</v>
      </c>
      <c r="J44" s="3">
        <f t="shared" si="2"/>
        <v>1.188096473762554E-5</v>
      </c>
      <c r="K44" s="5">
        <f t="shared" si="6"/>
        <v>84170</v>
      </c>
      <c r="L44" s="3">
        <f t="shared" si="3"/>
        <v>2.9702411844063851E-6</v>
      </c>
      <c r="M44" s="5">
        <f t="shared" si="7"/>
        <v>336680</v>
      </c>
      <c r="N44" s="2"/>
      <c r="O44" s="2"/>
    </row>
    <row r="45" spans="1:15">
      <c r="A45" s="29" t="s">
        <v>44</v>
      </c>
      <c r="B45" s="5"/>
      <c r="C45" s="4">
        <v>3.0000000000000001E-3</v>
      </c>
      <c r="D45" s="5">
        <f t="shared" si="4"/>
        <v>340</v>
      </c>
      <c r="E45" s="18">
        <f>IFERROR(VLOOKUP(A45,[1]TablaCobertura!$A$2:$E$500,4,FALSE)/100,1)</f>
        <v>0.91739999999999999</v>
      </c>
      <c r="F45" s="18">
        <v>0.9</v>
      </c>
      <c r="G45" s="18">
        <f t="shared" si="0"/>
        <v>0.82566000000000006</v>
      </c>
      <c r="H45" s="3">
        <f t="shared" si="1"/>
        <v>5.2431872700040526E-4</v>
      </c>
      <c r="I45" s="5">
        <f t="shared" si="5"/>
        <v>1910</v>
      </c>
      <c r="J45" s="3">
        <f t="shared" si="2"/>
        <v>2.7491012748332553E-7</v>
      </c>
      <c r="K45" s="5">
        <f t="shared" si="6"/>
        <v>3637560</v>
      </c>
      <c r="L45" s="3">
        <f t="shared" si="3"/>
        <v>6.8727531870831381E-8</v>
      </c>
      <c r="M45" s="5">
        <f t="shared" si="7"/>
        <v>14550210</v>
      </c>
      <c r="N45" s="2"/>
      <c r="O45" s="2"/>
    </row>
    <row r="46" spans="1:15">
      <c r="A46" s="29" t="s">
        <v>45</v>
      </c>
      <c r="B46" s="5"/>
      <c r="C46" s="4">
        <v>9.1000000000000004E-3</v>
      </c>
      <c r="D46" s="5">
        <f t="shared" si="4"/>
        <v>110</v>
      </c>
      <c r="E46" s="18">
        <f>IFERROR(VLOOKUP(A46,[1]TablaCobertura!$A$2:$E$500,4,FALSE)/100,1)</f>
        <v>0.79049999999999998</v>
      </c>
      <c r="F46" s="18">
        <v>0.99</v>
      </c>
      <c r="G46" s="18">
        <f t="shared" si="0"/>
        <v>0.78259499999999993</v>
      </c>
      <c r="H46" s="3">
        <f t="shared" si="1"/>
        <v>1.9925758571163908E-3</v>
      </c>
      <c r="I46" s="5">
        <f t="shared" si="5"/>
        <v>510</v>
      </c>
      <c r="J46" s="3">
        <f t="shared" si="2"/>
        <v>3.9703585463631191E-6</v>
      </c>
      <c r="K46" s="5">
        <f t="shared" si="6"/>
        <v>251870</v>
      </c>
      <c r="L46" s="3">
        <f t="shared" si="3"/>
        <v>9.9258963659077978E-7</v>
      </c>
      <c r="M46" s="5">
        <f t="shared" si="7"/>
        <v>1007470</v>
      </c>
      <c r="N46" s="2"/>
      <c r="O46" s="2"/>
    </row>
    <row r="47" spans="1:15">
      <c r="A47" s="29" t="s">
        <v>46</v>
      </c>
      <c r="B47" s="5"/>
      <c r="C47" s="4">
        <v>2E-3</v>
      </c>
      <c r="D47" s="5">
        <f t="shared" si="4"/>
        <v>500</v>
      </c>
      <c r="E47" s="18">
        <f>IFERROR(VLOOKUP(A47,[1]TablaCobertura!$A$2:$E$500,4,FALSE)/100,1)</f>
        <v>1</v>
      </c>
      <c r="F47" s="18">
        <v>0.75</v>
      </c>
      <c r="G47" s="18">
        <f t="shared" si="0"/>
        <v>0.75</v>
      </c>
      <c r="H47" s="3">
        <f t="shared" si="1"/>
        <v>5.00751126690035E-4</v>
      </c>
      <c r="I47" s="5">
        <f t="shared" si="5"/>
        <v>2000</v>
      </c>
      <c r="J47" s="3">
        <f t="shared" si="2"/>
        <v>2.5075169088133946E-7</v>
      </c>
      <c r="K47" s="5">
        <f t="shared" si="6"/>
        <v>3988010</v>
      </c>
      <c r="L47" s="3">
        <f t="shared" si="3"/>
        <v>6.2687922720334864E-8</v>
      </c>
      <c r="M47" s="5">
        <f t="shared" si="7"/>
        <v>15952040</v>
      </c>
      <c r="N47" s="2"/>
      <c r="O47" s="2"/>
    </row>
    <row r="48" spans="1:15">
      <c r="A48" s="29" t="s">
        <v>47</v>
      </c>
      <c r="B48" s="5"/>
      <c r="C48" s="4">
        <v>0.01</v>
      </c>
      <c r="D48" s="5">
        <f t="shared" si="4"/>
        <v>100</v>
      </c>
      <c r="E48" s="18">
        <f>IFERROR(VLOOKUP(A48,[1]TablaCobertura!$A$2:$E$500,4,FALSE)/100,1)</f>
        <v>0.95450000000000002</v>
      </c>
      <c r="F48" s="18">
        <v>0.95</v>
      </c>
      <c r="G48" s="18">
        <f t="shared" si="0"/>
        <v>0.906775</v>
      </c>
      <c r="H48" s="3">
        <f t="shared" si="1"/>
        <v>9.4078076477983235E-4</v>
      </c>
      <c r="I48" s="5">
        <f t="shared" si="5"/>
        <v>1070</v>
      </c>
      <c r="J48" s="3">
        <f t="shared" si="2"/>
        <v>8.8506844737972625E-7</v>
      </c>
      <c r="K48" s="5">
        <f t="shared" si="6"/>
        <v>1129860</v>
      </c>
      <c r="L48" s="3">
        <f t="shared" si="3"/>
        <v>2.2126711184493156E-7</v>
      </c>
      <c r="M48" s="5">
        <f t="shared" si="7"/>
        <v>4519430</v>
      </c>
      <c r="N48" s="2"/>
      <c r="O48" s="2"/>
    </row>
    <row r="49" spans="1:15">
      <c r="A49" s="29" t="s">
        <v>48</v>
      </c>
      <c r="B49" s="5"/>
      <c r="C49" s="4">
        <v>2.3999999999999998E-3</v>
      </c>
      <c r="D49" s="5">
        <f t="shared" si="4"/>
        <v>420</v>
      </c>
      <c r="E49" s="18">
        <f>IFERROR(VLOOKUP(A49,[1]TablaCobertura!$A$2:$E$500,4,FALSE)/100,1)</f>
        <v>0.95790000000000008</v>
      </c>
      <c r="F49" s="18">
        <v>0.9</v>
      </c>
      <c r="G49" s="18">
        <f t="shared" si="0"/>
        <v>0.86211000000000004</v>
      </c>
      <c r="H49" s="3">
        <f t="shared" si="1"/>
        <v>3.3162214744688489E-4</v>
      </c>
      <c r="I49" s="5">
        <f t="shared" si="5"/>
        <v>3020</v>
      </c>
      <c r="J49" s="3">
        <f t="shared" si="2"/>
        <v>1.0997324867728347E-7</v>
      </c>
      <c r="K49" s="5">
        <f t="shared" si="6"/>
        <v>9093130</v>
      </c>
      <c r="L49" s="3">
        <f t="shared" si="3"/>
        <v>2.7493312169320867E-8</v>
      </c>
      <c r="M49" s="5">
        <f t="shared" si="7"/>
        <v>36372490</v>
      </c>
      <c r="N49" s="2"/>
      <c r="O49" s="2"/>
    </row>
    <row r="50" spans="1:15">
      <c r="A50" s="29" t="s">
        <v>49</v>
      </c>
      <c r="B50" s="5"/>
      <c r="C50" s="4">
        <v>2E-3</v>
      </c>
      <c r="D50" s="5">
        <f t="shared" si="4"/>
        <v>500</v>
      </c>
      <c r="E50" s="18">
        <f>IFERROR(VLOOKUP(A50,[1]TablaCobertura!$A$2:$E$500,4,FALSE)/100,1)</f>
        <v>0.77670000000000006</v>
      </c>
      <c r="F50" s="18">
        <v>0.95</v>
      </c>
      <c r="G50" s="18">
        <f t="shared" si="0"/>
        <v>0.73786499999999999</v>
      </c>
      <c r="H50" s="3">
        <f t="shared" si="1"/>
        <v>5.2504482439871001E-4</v>
      </c>
      <c r="I50" s="5">
        <f t="shared" si="5"/>
        <v>1910</v>
      </c>
      <c r="J50" s="3">
        <f t="shared" si="2"/>
        <v>2.7567206762787224E-7</v>
      </c>
      <c r="K50" s="5">
        <f t="shared" si="6"/>
        <v>3627500</v>
      </c>
      <c r="L50" s="3">
        <f t="shared" si="3"/>
        <v>6.891801690696806E-8</v>
      </c>
      <c r="M50" s="5">
        <f t="shared" si="7"/>
        <v>14510000</v>
      </c>
      <c r="N50" s="2"/>
      <c r="O50" s="2"/>
    </row>
    <row r="51" spans="1:15">
      <c r="A51" s="29" t="s">
        <v>50</v>
      </c>
      <c r="B51" s="5"/>
      <c r="C51" s="4">
        <v>8.3000000000000001E-3</v>
      </c>
      <c r="D51" s="5">
        <f t="shared" si="4"/>
        <v>130</v>
      </c>
      <c r="E51" s="18">
        <f>IFERROR(VLOOKUP(A51,[1]TablaCobertura!$A$2:$E$500,4,FALSE)/100,1)</f>
        <v>0.94389999999999996</v>
      </c>
      <c r="F51" s="18">
        <v>0.65</v>
      </c>
      <c r="G51" s="18">
        <f t="shared" si="0"/>
        <v>0.61353499999999994</v>
      </c>
      <c r="H51" s="3">
        <f t="shared" si="1"/>
        <v>3.2240776009424222E-3</v>
      </c>
      <c r="I51" s="5">
        <f t="shared" si="5"/>
        <v>320</v>
      </c>
      <c r="J51" s="3">
        <f t="shared" si="2"/>
        <v>1.0394676376898645E-5</v>
      </c>
      <c r="K51" s="5">
        <f t="shared" si="6"/>
        <v>96210</v>
      </c>
      <c r="L51" s="3">
        <f t="shared" si="3"/>
        <v>2.5986690942246612E-6</v>
      </c>
      <c r="M51" s="5">
        <f t="shared" si="7"/>
        <v>384820</v>
      </c>
      <c r="N51" s="2"/>
      <c r="O51" s="2"/>
    </row>
    <row r="52" spans="1:15">
      <c r="A52" s="29" t="s">
        <v>51</v>
      </c>
      <c r="B52" s="5"/>
      <c r="C52" s="4">
        <v>6.0000000000000001E-3</v>
      </c>
      <c r="D52" s="5">
        <f t="shared" si="4"/>
        <v>170</v>
      </c>
      <c r="E52" s="18">
        <f>IFERROR(VLOOKUP(A52,[1]TablaCobertura!$A$2:$E$500,4,FALSE)/100,1)</f>
        <v>1</v>
      </c>
      <c r="F52" s="18">
        <v>0.8</v>
      </c>
      <c r="G52" s="18">
        <f t="shared" si="0"/>
        <v>0.8</v>
      </c>
      <c r="H52" s="3">
        <f t="shared" si="1"/>
        <v>1.205787781350482E-3</v>
      </c>
      <c r="I52" s="5">
        <f t="shared" si="5"/>
        <v>830</v>
      </c>
      <c r="J52" s="3">
        <f t="shared" si="2"/>
        <v>1.4539241736541177E-6</v>
      </c>
      <c r="K52" s="5">
        <f t="shared" si="6"/>
        <v>687800</v>
      </c>
      <c r="L52" s="3">
        <f t="shared" si="3"/>
        <v>3.6348104341352942E-7</v>
      </c>
      <c r="M52" s="5">
        <f t="shared" si="7"/>
        <v>2751180</v>
      </c>
      <c r="N52" s="2"/>
      <c r="O52" s="2"/>
    </row>
    <row r="53" spans="1:15">
      <c r="A53" s="29" t="s">
        <v>52</v>
      </c>
      <c r="B53" s="5"/>
      <c r="C53" s="4">
        <v>2E-3</v>
      </c>
      <c r="D53" s="5">
        <f t="shared" si="4"/>
        <v>500</v>
      </c>
      <c r="E53" s="18">
        <f>IFERROR(VLOOKUP(A53,[1]TablaCobertura!$A$2:$E$500,4,FALSE)/100,1)</f>
        <v>0.9668000000000001</v>
      </c>
      <c r="F53" s="18">
        <v>0.8</v>
      </c>
      <c r="G53" s="18">
        <f t="shared" si="0"/>
        <v>0.77344000000000013</v>
      </c>
      <c r="H53" s="3">
        <f t="shared" si="1"/>
        <v>4.5382200818802566E-4</v>
      </c>
      <c r="I53" s="5">
        <f t="shared" si="5"/>
        <v>2210</v>
      </c>
      <c r="J53" s="3">
        <f t="shared" si="2"/>
        <v>2.0595441511581242E-7</v>
      </c>
      <c r="K53" s="5">
        <f t="shared" si="6"/>
        <v>4855450</v>
      </c>
      <c r="L53" s="3">
        <f t="shared" si="3"/>
        <v>5.1488603778953105E-8</v>
      </c>
      <c r="M53" s="5">
        <f t="shared" si="7"/>
        <v>19421780</v>
      </c>
      <c r="N53" s="2"/>
      <c r="O53" s="2"/>
    </row>
    <row r="54" spans="1:15">
      <c r="A54" s="29" t="s">
        <v>53</v>
      </c>
      <c r="B54" s="5"/>
      <c r="C54" s="4">
        <v>2E-3</v>
      </c>
      <c r="D54" s="5">
        <f t="shared" si="4"/>
        <v>500</v>
      </c>
      <c r="E54" s="18">
        <f>IFERROR(VLOOKUP(A54,[1]TablaCobertura!$A$2:$E$500,4,FALSE)/100,1)</f>
        <v>0.88900000000000001</v>
      </c>
      <c r="F54" s="18">
        <v>0.9</v>
      </c>
      <c r="G54" s="18">
        <f t="shared" si="0"/>
        <v>0.80010000000000003</v>
      </c>
      <c r="H54" s="3">
        <f t="shared" si="1"/>
        <v>4.004407853447086E-4</v>
      </c>
      <c r="I54" s="5">
        <f t="shared" si="5"/>
        <v>2500</v>
      </c>
      <c r="J54" s="3">
        <f t="shared" si="2"/>
        <v>1.6035282256748698E-7</v>
      </c>
      <c r="K54" s="5">
        <f t="shared" si="6"/>
        <v>6236250</v>
      </c>
      <c r="L54" s="3">
        <f t="shared" si="3"/>
        <v>4.0088205641871744E-8</v>
      </c>
      <c r="M54" s="5">
        <f t="shared" si="7"/>
        <v>24945000</v>
      </c>
      <c r="N54" s="2"/>
      <c r="O54" s="2"/>
    </row>
    <row r="55" spans="1:15">
      <c r="A55" s="29" t="s">
        <v>54</v>
      </c>
      <c r="B55" s="5"/>
      <c r="C55" s="4">
        <v>2E-3</v>
      </c>
      <c r="D55" s="5">
        <f t="shared" si="4"/>
        <v>500</v>
      </c>
      <c r="E55" s="18">
        <f>IFERROR(VLOOKUP(A55,[1]TablaCobertura!$A$2:$E$500,4,FALSE)/100,1)</f>
        <v>0.91280000000000006</v>
      </c>
      <c r="F55" s="18">
        <v>0.99</v>
      </c>
      <c r="G55" s="18">
        <f t="shared" si="0"/>
        <v>0.90367200000000003</v>
      </c>
      <c r="H55" s="3">
        <f t="shared" si="1"/>
        <v>1.9300482611444894E-4</v>
      </c>
      <c r="I55" s="5">
        <f t="shared" si="5"/>
        <v>5190</v>
      </c>
      <c r="J55" s="3">
        <f t="shared" si="2"/>
        <v>3.7250862903468671E-8</v>
      </c>
      <c r="K55" s="5">
        <f t="shared" si="6"/>
        <v>26845020</v>
      </c>
      <c r="L55" s="3">
        <f t="shared" si="3"/>
        <v>9.3127157258671677E-9</v>
      </c>
      <c r="M55" s="5">
        <f t="shared" si="7"/>
        <v>107380070</v>
      </c>
      <c r="N55" s="2"/>
      <c r="O55" s="2"/>
    </row>
    <row r="56" spans="1:15">
      <c r="A56" s="29" t="s">
        <v>55</v>
      </c>
      <c r="B56" s="5">
        <v>3.1E-4</v>
      </c>
      <c r="C56" s="4">
        <v>3.5999999999999997E-2</v>
      </c>
      <c r="D56" s="5">
        <f t="shared" si="4"/>
        <v>30</v>
      </c>
      <c r="E56" s="18">
        <f>IFERROR(VLOOKUP(A56,[1]TablaCobertura!$A$2:$E$500,4,FALSE)/100,1)</f>
        <v>0.99980000000000002</v>
      </c>
      <c r="F56" s="18">
        <v>0.97</v>
      </c>
      <c r="G56" s="18">
        <f t="shared" si="0"/>
        <v>0.96980599999999995</v>
      </c>
      <c r="H56" s="3">
        <f t="shared" si="1"/>
        <v>1.1263067661474147E-3</v>
      </c>
      <c r="I56" s="5">
        <f t="shared" si="5"/>
        <v>890</v>
      </c>
      <c r="J56" s="3">
        <f t="shared" si="2"/>
        <v>1.2685669314694471E-6</v>
      </c>
      <c r="K56" s="5">
        <f t="shared" si="6"/>
        <v>788300</v>
      </c>
      <c r="L56" s="3">
        <f t="shared" si="3"/>
        <v>3.1714173286736177E-7</v>
      </c>
      <c r="M56" s="5">
        <f t="shared" si="7"/>
        <v>3153170</v>
      </c>
      <c r="N56" s="2"/>
      <c r="O56" s="2"/>
    </row>
    <row r="57" spans="1:15">
      <c r="A57" s="29" t="s">
        <v>56</v>
      </c>
      <c r="B57" s="32">
        <v>4.0000000000000003E-5</v>
      </c>
      <c r="C57" s="4">
        <f>2*SQRT(B57)*(1-SQRT(B57))</f>
        <v>1.2569110640673517E-2</v>
      </c>
      <c r="D57" s="5">
        <f t="shared" si="4"/>
        <v>80</v>
      </c>
      <c r="E57" s="18">
        <f>IFERROR(VLOOKUP(A57,[1]TablaCobertura!$A$2:$E$500,4,FALSE)/100,1)</f>
        <v>0.95420000000000005</v>
      </c>
      <c r="F57" s="18">
        <v>0.95</v>
      </c>
      <c r="G57" s="18">
        <f t="shared" si="0"/>
        <v>0.90649000000000002</v>
      </c>
      <c r="H57" s="3">
        <f t="shared" si="1"/>
        <v>1.1888834037597194E-3</v>
      </c>
      <c r="I57" s="5">
        <f t="shared" si="5"/>
        <v>850</v>
      </c>
      <c r="J57" s="3">
        <f t="shared" si="2"/>
        <v>1.413443747735296E-6</v>
      </c>
      <c r="K57" s="5">
        <f t="shared" si="6"/>
        <v>707500</v>
      </c>
      <c r="L57" s="3">
        <f t="shared" si="3"/>
        <v>3.5336093693382401E-7</v>
      </c>
      <c r="M57" s="5">
        <f t="shared" si="7"/>
        <v>2829970</v>
      </c>
      <c r="N57" s="2"/>
      <c r="O57" s="2"/>
    </row>
    <row r="58" spans="1:15">
      <c r="A58" s="29" t="s">
        <v>57</v>
      </c>
      <c r="B58" s="5">
        <f>1/500000</f>
        <v>1.9999999999999999E-6</v>
      </c>
      <c r="C58" s="4">
        <f>2*SQRT(B58)*(1-SQRT(B58))</f>
        <v>2.82442712474619E-3</v>
      </c>
      <c r="D58" s="5">
        <f t="shared" si="4"/>
        <v>360</v>
      </c>
      <c r="E58" s="18">
        <f>IFERROR(VLOOKUP(A58,[1]TablaCobertura!$A$2:$E$500,4,FALSE)/100,1)</f>
        <v>0.93220000000000003</v>
      </c>
      <c r="F58" s="18">
        <v>0.9</v>
      </c>
      <c r="G58" s="18">
        <f t="shared" si="0"/>
        <v>0.83898000000000006</v>
      </c>
      <c r="H58" s="3">
        <f t="shared" si="1"/>
        <v>4.5586950126019418E-4</v>
      </c>
      <c r="I58" s="5">
        <f t="shared" si="5"/>
        <v>2200</v>
      </c>
      <c r="J58" s="3">
        <f t="shared" si="2"/>
        <v>2.0781700217921819E-7</v>
      </c>
      <c r="K58" s="5">
        <f t="shared" si="6"/>
        <v>4811930</v>
      </c>
      <c r="L58" s="3">
        <f t="shared" si="3"/>
        <v>5.1954250544804548E-8</v>
      </c>
      <c r="M58" s="5">
        <f t="shared" si="7"/>
        <v>19247710</v>
      </c>
      <c r="N58" s="2"/>
      <c r="O58" s="2"/>
    </row>
    <row r="59" spans="1:15">
      <c r="A59" s="29" t="s">
        <v>58</v>
      </c>
      <c r="B59" s="5" t="s">
        <v>3</v>
      </c>
      <c r="C59" s="3" t="s">
        <v>3</v>
      </c>
      <c r="D59" s="5" t="str">
        <f t="shared" si="4"/>
        <v>N/A</v>
      </c>
      <c r="E59" s="18">
        <f>IFERROR(VLOOKUP(A59,[1]TablaCobertura!$A$2:$E$500,4,FALSE)/100,1)</f>
        <v>0.67859999999999998</v>
      </c>
      <c r="F59" s="18">
        <v>0.99</v>
      </c>
      <c r="G59" s="18">
        <f t="shared" si="0"/>
        <v>0.67181400000000002</v>
      </c>
      <c r="H59" s="3" t="s">
        <v>3</v>
      </c>
      <c r="I59" s="5" t="str">
        <f t="shared" si="5"/>
        <v>N/A</v>
      </c>
      <c r="J59" s="3" t="s">
        <v>3</v>
      </c>
      <c r="K59" s="5" t="str">
        <f t="shared" si="6"/>
        <v>N/A</v>
      </c>
      <c r="L59" s="3" t="s">
        <v>3</v>
      </c>
      <c r="M59" s="5" t="str">
        <f t="shared" si="7"/>
        <v>N/A</v>
      </c>
      <c r="N59" s="2"/>
      <c r="O59" s="2"/>
    </row>
    <row r="60" spans="1:15">
      <c r="A60" s="29" t="s">
        <v>59</v>
      </c>
      <c r="B60" s="5" t="s">
        <v>3</v>
      </c>
      <c r="C60" s="3" t="s">
        <v>3</v>
      </c>
      <c r="D60" s="5" t="str">
        <f t="shared" si="4"/>
        <v>N/A</v>
      </c>
      <c r="E60" s="18">
        <f>IFERROR(VLOOKUP(A60,[1]TablaCobertura!$A$2:$E$500,4,FALSE)/100,1)</f>
        <v>0.96540000000000004</v>
      </c>
      <c r="F60" s="18">
        <v>0.99</v>
      </c>
      <c r="G60" s="18">
        <f t="shared" si="0"/>
        <v>0.95574599999999998</v>
      </c>
      <c r="H60" s="3" t="s">
        <v>3</v>
      </c>
      <c r="I60" s="5" t="str">
        <f t="shared" si="5"/>
        <v>N/A</v>
      </c>
      <c r="J60" s="3" t="s">
        <v>3</v>
      </c>
      <c r="K60" s="5" t="str">
        <f t="shared" si="6"/>
        <v>N/A</v>
      </c>
      <c r="L60" s="3" t="s">
        <v>3</v>
      </c>
      <c r="M60" s="5" t="str">
        <f t="shared" si="7"/>
        <v>N/A</v>
      </c>
      <c r="N60" s="2"/>
      <c r="O60" s="2"/>
    </row>
    <row r="61" spans="1:15">
      <c r="A61" s="29" t="s">
        <v>60</v>
      </c>
      <c r="B61" s="5" t="s">
        <v>3</v>
      </c>
      <c r="C61" s="3" t="s">
        <v>3</v>
      </c>
      <c r="D61" s="5" t="str">
        <f t="shared" si="4"/>
        <v>N/A</v>
      </c>
      <c r="E61" s="18">
        <f>IFERROR(VLOOKUP(A61,[1]TablaCobertura!$A$2:$E$500,4,FALSE)/100,1)</f>
        <v>0.93779999999999997</v>
      </c>
      <c r="F61" s="18">
        <v>0.99</v>
      </c>
      <c r="G61" s="18">
        <f t="shared" si="0"/>
        <v>0.92842199999999997</v>
      </c>
      <c r="H61" s="3" t="s">
        <v>3</v>
      </c>
      <c r="I61" s="5" t="str">
        <f t="shared" si="5"/>
        <v>N/A</v>
      </c>
      <c r="J61" s="3" t="s">
        <v>3</v>
      </c>
      <c r="K61" s="5" t="str">
        <f t="shared" si="6"/>
        <v>N/A</v>
      </c>
      <c r="L61" s="3" t="s">
        <v>3</v>
      </c>
      <c r="M61" s="5" t="str">
        <f t="shared" si="7"/>
        <v>N/A</v>
      </c>
      <c r="N61" s="2"/>
      <c r="O61" s="2"/>
    </row>
    <row r="62" spans="1:15">
      <c r="A62" s="29" t="s">
        <v>61</v>
      </c>
      <c r="B62" s="5"/>
      <c r="C62" s="4">
        <v>6.0000000000000001E-3</v>
      </c>
      <c r="D62" s="5">
        <f t="shared" si="4"/>
        <v>170</v>
      </c>
      <c r="E62" s="18">
        <f>IFERROR(VLOOKUP(A62,[1]TablaCobertura!$A$2:$E$500,4,FALSE)/100,1)</f>
        <v>0.8569</v>
      </c>
      <c r="F62" s="18">
        <v>0.9</v>
      </c>
      <c r="G62" s="18">
        <f t="shared" si="0"/>
        <v>0.77121000000000006</v>
      </c>
      <c r="H62" s="3">
        <f t="shared" si="1"/>
        <v>1.3791215540019709E-3</v>
      </c>
      <c r="I62" s="5">
        <f t="shared" si="5"/>
        <v>730</v>
      </c>
      <c r="J62" s="3">
        <f t="shared" si="2"/>
        <v>1.9019762607128111E-6</v>
      </c>
      <c r="K62" s="5">
        <f t="shared" si="6"/>
        <v>525770</v>
      </c>
      <c r="L62" s="3">
        <f t="shared" si="3"/>
        <v>4.7549406517820277E-7</v>
      </c>
      <c r="M62" s="5">
        <f t="shared" si="7"/>
        <v>2103080</v>
      </c>
      <c r="N62" s="2"/>
      <c r="O62" s="2"/>
    </row>
    <row r="63" spans="1:15">
      <c r="A63" s="29" t="s">
        <v>62</v>
      </c>
      <c r="B63" s="5"/>
      <c r="C63" s="4">
        <v>6.0000000000000001E-3</v>
      </c>
      <c r="D63" s="5">
        <f t="shared" si="4"/>
        <v>170</v>
      </c>
      <c r="E63" s="18">
        <f>IFERROR(VLOOKUP(A63,[1]TablaCobertura!$A$2:$E$500,4,FALSE)/100,1)</f>
        <v>0.87340000000000007</v>
      </c>
      <c r="F63" s="18">
        <v>0.99</v>
      </c>
      <c r="G63" s="18">
        <f t="shared" si="0"/>
        <v>0.86466600000000005</v>
      </c>
      <c r="H63" s="3">
        <f t="shared" si="1"/>
        <v>8.1623864281396401E-4</v>
      </c>
      <c r="I63" s="5">
        <f t="shared" si="5"/>
        <v>1230</v>
      </c>
      <c r="J63" s="3">
        <f t="shared" si="2"/>
        <v>6.6624552202278194E-7</v>
      </c>
      <c r="K63" s="5">
        <f t="shared" si="6"/>
        <v>1500950</v>
      </c>
      <c r="L63" s="3">
        <f t="shared" si="3"/>
        <v>1.6656138050569548E-7</v>
      </c>
      <c r="M63" s="5">
        <f t="shared" si="7"/>
        <v>6003800</v>
      </c>
      <c r="N63" s="2"/>
      <c r="O63" s="2"/>
    </row>
    <row r="64" spans="1:15">
      <c r="A64" s="29" t="s">
        <v>63</v>
      </c>
      <c r="B64" s="5" t="s">
        <v>3</v>
      </c>
      <c r="C64" s="3" t="s">
        <v>3</v>
      </c>
      <c r="D64" s="5" t="str">
        <f t="shared" si="4"/>
        <v>N/A</v>
      </c>
      <c r="E64" s="18">
        <f>IFERROR(VLOOKUP(A64,[1]TablaCobertura!$A$2:$E$500,4,FALSE)/100,1)</f>
        <v>0.67200000000000004</v>
      </c>
      <c r="F64" s="18">
        <v>0.99</v>
      </c>
      <c r="G64" s="18">
        <f t="shared" si="0"/>
        <v>0.66527999999999998</v>
      </c>
      <c r="H64" s="3" t="s">
        <v>3</v>
      </c>
      <c r="I64" s="5" t="str">
        <f t="shared" si="5"/>
        <v>N/A</v>
      </c>
      <c r="J64" s="3" t="s">
        <v>3</v>
      </c>
      <c r="K64" s="5" t="str">
        <f t="shared" si="6"/>
        <v>N/A</v>
      </c>
      <c r="L64" s="3" t="s">
        <v>3</v>
      </c>
      <c r="M64" s="5" t="str">
        <f t="shared" si="7"/>
        <v>N/A</v>
      </c>
      <c r="N64" s="2"/>
      <c r="O64" s="2"/>
    </row>
    <row r="65" spans="1:15">
      <c r="A65" s="29" t="s">
        <v>64</v>
      </c>
      <c r="B65" s="5"/>
      <c r="C65" s="4">
        <v>2E-3</v>
      </c>
      <c r="D65" s="5">
        <f t="shared" si="4"/>
        <v>500</v>
      </c>
      <c r="E65" s="18">
        <f>IFERROR(VLOOKUP(A65,[1]TablaCobertura!$A$2:$E$500,4,FALSE)/100,1)</f>
        <v>1</v>
      </c>
      <c r="F65" s="18">
        <v>0.95</v>
      </c>
      <c r="G65" s="18">
        <f t="shared" si="0"/>
        <v>0.95</v>
      </c>
      <c r="H65" s="3">
        <f t="shared" si="1"/>
        <v>1.0019036168720578E-4</v>
      </c>
      <c r="I65" s="5">
        <f t="shared" si="5"/>
        <v>9990</v>
      </c>
      <c r="J65" s="3">
        <f t="shared" si="2"/>
        <v>1.0038108575013112E-8</v>
      </c>
      <c r="K65" s="5">
        <f t="shared" si="6"/>
        <v>99620370</v>
      </c>
      <c r="L65" s="3">
        <f t="shared" si="3"/>
        <v>2.5095271437532781E-9</v>
      </c>
      <c r="M65" s="5">
        <f t="shared" si="7"/>
        <v>398481450</v>
      </c>
      <c r="N65" s="2"/>
      <c r="O65" s="2"/>
    </row>
    <row r="66" spans="1:15">
      <c r="A66" s="29" t="s">
        <v>65</v>
      </c>
      <c r="B66" s="5"/>
      <c r="C66" s="4">
        <v>9.1000000000000004E-3</v>
      </c>
      <c r="D66" s="5">
        <f t="shared" si="4"/>
        <v>110</v>
      </c>
      <c r="E66" s="18">
        <f>IFERROR(VLOOKUP(A66,[1]TablaCobertura!$A$2:$E$500,4,FALSE)/100,1)</f>
        <v>0.81629999999999991</v>
      </c>
      <c r="F66" s="18">
        <v>0.9</v>
      </c>
      <c r="G66" s="18">
        <f t="shared" si="0"/>
        <v>0.73466999999999993</v>
      </c>
      <c r="H66" s="3">
        <f t="shared" si="1"/>
        <v>2.4307537972190472E-3</v>
      </c>
      <c r="I66" s="5">
        <f t="shared" si="5"/>
        <v>420</v>
      </c>
      <c r="J66" s="3">
        <f t="shared" si="2"/>
        <v>5.9085640226948167E-6</v>
      </c>
      <c r="K66" s="5">
        <f t="shared" si="6"/>
        <v>169250</v>
      </c>
      <c r="L66" s="3">
        <f t="shared" si="3"/>
        <v>1.4771410056737042E-6</v>
      </c>
      <c r="M66" s="5">
        <f t="shared" si="7"/>
        <v>676990</v>
      </c>
      <c r="N66" s="2"/>
      <c r="O66" s="2"/>
    </row>
    <row r="67" spans="1:15">
      <c r="A67" s="29" t="s">
        <v>66</v>
      </c>
      <c r="B67" s="5"/>
      <c r="C67" s="4">
        <v>2.3999999999999998E-3</v>
      </c>
      <c r="D67" s="5">
        <f t="shared" si="4"/>
        <v>420</v>
      </c>
      <c r="E67" s="18">
        <f>IFERROR(VLOOKUP(A67,[1]TablaCobertura!$A$2:$E$500,4,FALSE)/100,1)</f>
        <v>0.93909999999999993</v>
      </c>
      <c r="F67" s="18">
        <v>0.5</v>
      </c>
      <c r="G67" s="18">
        <f t="shared" si="0"/>
        <v>0.46954999999999997</v>
      </c>
      <c r="H67" s="3">
        <f t="shared" si="1"/>
        <v>1.2745162778838729E-3</v>
      </c>
      <c r="I67" s="5">
        <f t="shared" si="5"/>
        <v>790</v>
      </c>
      <c r="J67" s="3">
        <f t="shared" si="2"/>
        <v>1.6243917425909615E-6</v>
      </c>
      <c r="K67" s="5">
        <f t="shared" si="6"/>
        <v>615620</v>
      </c>
      <c r="L67" s="3">
        <f t="shared" si="3"/>
        <v>4.0609793564774038E-7</v>
      </c>
      <c r="M67" s="5">
        <f t="shared" si="7"/>
        <v>2462470</v>
      </c>
      <c r="N67" s="2"/>
      <c r="O67" s="2"/>
    </row>
    <row r="68" spans="1:15">
      <c r="A68" s="29" t="s">
        <v>67</v>
      </c>
      <c r="B68" s="30">
        <v>2.0000000000000001E-4</v>
      </c>
      <c r="C68" s="4">
        <f>2*SQRT(B68)*(1-SQRT(B68))</f>
        <v>2.7884271247461904E-2</v>
      </c>
      <c r="D68" s="5">
        <f t="shared" si="4"/>
        <v>40</v>
      </c>
      <c r="E68" s="18">
        <f>IFERROR(VLOOKUP(A68,[1]TablaCobertura!$A$2:$E$500,4,FALSE)/100,1)</f>
        <v>0.95750000000000002</v>
      </c>
      <c r="F68" s="18">
        <v>0.1</v>
      </c>
      <c r="G68" s="18">
        <f t="shared" si="0"/>
        <v>9.5750000000000002E-2</v>
      </c>
      <c r="H68" s="3">
        <f t="shared" ref="H68:H131" si="8">((1-G68)*C68)/(1-C68*G68)</f>
        <v>2.5281852773884329E-2</v>
      </c>
      <c r="I68" s="5">
        <f t="shared" si="5"/>
        <v>40</v>
      </c>
      <c r="J68" s="3">
        <f t="shared" ref="J68:J131" si="9">H68*H68</f>
        <v>6.391720796803627E-4</v>
      </c>
      <c r="K68" s="5">
        <f t="shared" si="6"/>
        <v>1570</v>
      </c>
      <c r="L68" s="3">
        <f t="shared" ref="L68:L131" si="10">J68*0.25</f>
        <v>1.5979301992009068E-4</v>
      </c>
      <c r="M68" s="5">
        <f t="shared" si="7"/>
        <v>6260</v>
      </c>
      <c r="N68" s="2"/>
      <c r="O68" s="2"/>
    </row>
    <row r="69" spans="1:15">
      <c r="A69" s="29" t="s">
        <v>68</v>
      </c>
      <c r="B69" s="30">
        <v>2.0000000000000001E-4</v>
      </c>
      <c r="C69" s="4">
        <f>2*SQRT(B69)*(1-SQRT(B69))</f>
        <v>2.7884271247461904E-2</v>
      </c>
      <c r="D69" s="5">
        <f t="shared" si="4"/>
        <v>40</v>
      </c>
      <c r="E69" s="18">
        <f>IFERROR(VLOOKUP(A69,[1]TablaCobertura!$A$2:$E$500,4,FALSE)/100,1)</f>
        <v>0.92599999999999993</v>
      </c>
      <c r="F69" s="18">
        <v>0.1</v>
      </c>
      <c r="G69" s="18">
        <f t="shared" ref="G69:G132" si="11">E69*F69</f>
        <v>9.2600000000000002E-2</v>
      </c>
      <c r="H69" s="3">
        <f t="shared" si="8"/>
        <v>2.5367689222164924E-2</v>
      </c>
      <c r="I69" s="5">
        <f t="shared" si="5"/>
        <v>40</v>
      </c>
      <c r="J69" s="3">
        <f t="shared" si="9"/>
        <v>6.4351965647234247E-4</v>
      </c>
      <c r="K69" s="5">
        <f t="shared" si="6"/>
        <v>1560</v>
      </c>
      <c r="L69" s="3">
        <f t="shared" si="10"/>
        <v>1.6087991411808562E-4</v>
      </c>
      <c r="M69" s="5">
        <f t="shared" si="7"/>
        <v>6220</v>
      </c>
      <c r="N69" s="2"/>
      <c r="O69" s="2"/>
    </row>
    <row r="70" spans="1:15">
      <c r="A70" s="29" t="s">
        <v>69</v>
      </c>
      <c r="B70" s="33">
        <v>2.0000000000000002E-5</v>
      </c>
      <c r="C70" s="4">
        <f>2*SQRT(B70)*(1-SQRT(B70))</f>
        <v>8.9042719099991594E-3</v>
      </c>
      <c r="D70" s="5">
        <f t="shared" ref="D70:D133" si="12">IFERROR(_xlfn.CEILING.PRECISE(1/C70,10),"N/A")</f>
        <v>120</v>
      </c>
      <c r="E70" s="18">
        <f>IFERROR(VLOOKUP(A70,[1]TablaCobertura!$A$2:$E$500,4,FALSE)/100,1)</f>
        <v>0.96660000000000001</v>
      </c>
      <c r="F70" s="18">
        <v>0.95</v>
      </c>
      <c r="G70" s="18">
        <f t="shared" si="11"/>
        <v>0.91826999999999992</v>
      </c>
      <c r="H70" s="3">
        <f t="shared" si="8"/>
        <v>7.3374563328102761E-4</v>
      </c>
      <c r="I70" s="5">
        <f t="shared" ref="I70:I133" si="13">IFERROR(_xlfn.CEILING.PRECISE(1/H70,10),"N/A")</f>
        <v>1370</v>
      </c>
      <c r="J70" s="3">
        <f t="shared" si="9"/>
        <v>5.3838265435897624E-7</v>
      </c>
      <c r="K70" s="5">
        <f t="shared" ref="K70:K133" si="14">IFERROR(_xlfn.CEILING.PRECISE(1/J70,10),"N/A")</f>
        <v>1857420</v>
      </c>
      <c r="L70" s="3">
        <f t="shared" si="10"/>
        <v>1.3459566358974406E-7</v>
      </c>
      <c r="M70" s="5">
        <f t="shared" ref="M70:M133" si="15">IFERROR(_xlfn.CEILING.PRECISE(1/L70,10),"N/A")</f>
        <v>7429660</v>
      </c>
      <c r="N70" s="2"/>
      <c r="O70" s="2"/>
    </row>
    <row r="71" spans="1:15">
      <c r="A71" s="29" t="s">
        <v>70</v>
      </c>
      <c r="B71" s="5"/>
      <c r="C71" s="4">
        <v>2.7000000000000001E-3</v>
      </c>
      <c r="D71" s="5">
        <f t="shared" si="12"/>
        <v>380</v>
      </c>
      <c r="E71" s="18">
        <f>IFERROR(VLOOKUP(A71,[1]TablaCobertura!$A$2:$E$500,4,FALSE)/100,1)</f>
        <v>0.92269999999999996</v>
      </c>
      <c r="F71" s="18">
        <v>0.9</v>
      </c>
      <c r="G71" s="18">
        <f t="shared" si="11"/>
        <v>0.83043</v>
      </c>
      <c r="H71" s="3">
        <f t="shared" si="8"/>
        <v>4.588678556100024E-4</v>
      </c>
      <c r="I71" s="5">
        <f t="shared" si="13"/>
        <v>2180</v>
      </c>
      <c r="J71" s="3">
        <f t="shared" si="9"/>
        <v>2.10559708912122E-7</v>
      </c>
      <c r="K71" s="5">
        <f t="shared" si="14"/>
        <v>4749250</v>
      </c>
      <c r="L71" s="3">
        <f t="shared" si="10"/>
        <v>5.2639927228030501E-8</v>
      </c>
      <c r="M71" s="5">
        <f t="shared" si="15"/>
        <v>18996990</v>
      </c>
      <c r="N71" s="2"/>
      <c r="O71" s="2"/>
    </row>
    <row r="72" spans="1:15">
      <c r="A72" s="29" t="s">
        <v>71</v>
      </c>
      <c r="B72" s="5"/>
      <c r="C72" s="4">
        <v>2E-3</v>
      </c>
      <c r="D72" s="5">
        <f t="shared" si="12"/>
        <v>500</v>
      </c>
      <c r="E72" s="18">
        <f>IFERROR(VLOOKUP(A72,[1]TablaCobertura!$A$2:$E$500,4,FALSE)/100,1)</f>
        <v>0.9788</v>
      </c>
      <c r="F72" s="18">
        <v>0.99</v>
      </c>
      <c r="G72" s="18">
        <f t="shared" si="11"/>
        <v>0.96901199999999998</v>
      </c>
      <c r="H72" s="3">
        <f t="shared" si="8"/>
        <v>6.2096344205382319E-5</v>
      </c>
      <c r="I72" s="5">
        <f t="shared" si="13"/>
        <v>16110</v>
      </c>
      <c r="J72" s="3">
        <f t="shared" si="9"/>
        <v>3.8559559636733186E-9</v>
      </c>
      <c r="K72" s="5">
        <f t="shared" si="14"/>
        <v>259339070</v>
      </c>
      <c r="L72" s="3">
        <f t="shared" si="10"/>
        <v>9.6398899091832966E-10</v>
      </c>
      <c r="M72" s="5">
        <f t="shared" si="15"/>
        <v>1037356250</v>
      </c>
      <c r="N72" s="2"/>
      <c r="O72" s="2"/>
    </row>
    <row r="73" spans="1:15">
      <c r="A73" s="29" t="s">
        <v>72</v>
      </c>
      <c r="B73" s="5"/>
      <c r="C73" s="4">
        <v>2E-3</v>
      </c>
      <c r="D73" s="5">
        <f t="shared" si="12"/>
        <v>500</v>
      </c>
      <c r="E73" s="18">
        <f>IFERROR(VLOOKUP(A73,[1]TablaCobertura!$A$2:$E$500,4,FALSE)/100,1)</f>
        <v>1</v>
      </c>
      <c r="F73" s="18">
        <v>0.95</v>
      </c>
      <c r="G73" s="18">
        <f t="shared" si="11"/>
        <v>0.95</v>
      </c>
      <c r="H73" s="3">
        <f t="shared" si="8"/>
        <v>1.0019036168720578E-4</v>
      </c>
      <c r="I73" s="5">
        <f t="shared" si="13"/>
        <v>9990</v>
      </c>
      <c r="J73" s="3">
        <f t="shared" si="9"/>
        <v>1.0038108575013112E-8</v>
      </c>
      <c r="K73" s="5">
        <f t="shared" si="14"/>
        <v>99620370</v>
      </c>
      <c r="L73" s="3">
        <f t="shared" si="10"/>
        <v>2.5095271437532781E-9</v>
      </c>
      <c r="M73" s="5">
        <f t="shared" si="15"/>
        <v>398481450</v>
      </c>
      <c r="N73" s="2"/>
      <c r="O73" s="2"/>
    </row>
    <row r="74" spans="1:15">
      <c r="A74" s="29" t="s">
        <v>73</v>
      </c>
      <c r="B74" s="5">
        <f>1/14000</f>
        <v>7.1428571428571434E-5</v>
      </c>
      <c r="C74" s="4">
        <f>2*SQRT(B74)*(1-SQRT(B74))</f>
        <v>1.676022795171319E-2</v>
      </c>
      <c r="D74" s="5">
        <f t="shared" si="12"/>
        <v>60</v>
      </c>
      <c r="E74" s="18">
        <f>IFERROR(VLOOKUP(A74,[1]TablaCobertura!$A$2:$E$500,4,FALSE)/100,1)</f>
        <v>0.95069999999999988</v>
      </c>
      <c r="F74" s="18">
        <v>0.61</v>
      </c>
      <c r="G74" s="18">
        <f t="shared" si="11"/>
        <v>0.57992699999999986</v>
      </c>
      <c r="H74" s="3">
        <f t="shared" si="8"/>
        <v>7.1096226980612359E-3</v>
      </c>
      <c r="I74" s="5">
        <f t="shared" si="13"/>
        <v>150</v>
      </c>
      <c r="J74" s="3">
        <f t="shared" si="9"/>
        <v>5.0546734908787526E-5</v>
      </c>
      <c r="K74" s="5">
        <f t="shared" si="14"/>
        <v>19790</v>
      </c>
      <c r="L74" s="3">
        <f t="shared" si="10"/>
        <v>1.2636683727196881E-5</v>
      </c>
      <c r="M74" s="5">
        <f t="shared" si="15"/>
        <v>79140</v>
      </c>
      <c r="N74" s="2"/>
      <c r="O74" s="2"/>
    </row>
    <row r="75" spans="1:15">
      <c r="A75" s="29" t="s">
        <v>74</v>
      </c>
      <c r="B75" s="5"/>
      <c r="C75" s="4">
        <v>6.0000000000000001E-3</v>
      </c>
      <c r="D75" s="5">
        <f t="shared" si="12"/>
        <v>170</v>
      </c>
      <c r="E75" s="18">
        <f>IFERROR(VLOOKUP(A75,[1]TablaCobertura!$A$2:$E$500,4,FALSE)/100,1)</f>
        <v>1</v>
      </c>
      <c r="F75" s="18">
        <v>0.95</v>
      </c>
      <c r="G75" s="18">
        <f t="shared" si="11"/>
        <v>0.95</v>
      </c>
      <c r="H75" s="3">
        <f t="shared" si="8"/>
        <v>3.0171980287639578E-4</v>
      </c>
      <c r="I75" s="5">
        <f t="shared" si="13"/>
        <v>3320</v>
      </c>
      <c r="J75" s="3">
        <f t="shared" si="9"/>
        <v>9.1034839447771122E-8</v>
      </c>
      <c r="K75" s="5">
        <f t="shared" si="14"/>
        <v>10984810</v>
      </c>
      <c r="L75" s="3">
        <f t="shared" si="10"/>
        <v>2.2758709861942781E-8</v>
      </c>
      <c r="M75" s="5">
        <f t="shared" si="15"/>
        <v>43939230</v>
      </c>
      <c r="N75" s="2"/>
      <c r="O75" s="2"/>
    </row>
    <row r="76" spans="1:15">
      <c r="A76" s="29" t="s">
        <v>75</v>
      </c>
      <c r="B76" s="5"/>
      <c r="C76" s="4">
        <v>7.0000000000000001E-3</v>
      </c>
      <c r="D76" s="5">
        <f t="shared" si="12"/>
        <v>150</v>
      </c>
      <c r="E76" s="18">
        <f>IFERROR(VLOOKUP(A76,[1]TablaCobertura!$A$2:$E$500,4,FALSE)/100,1)</f>
        <v>1</v>
      </c>
      <c r="F76" s="18">
        <v>0.1</v>
      </c>
      <c r="G76" s="18">
        <f t="shared" si="11"/>
        <v>0.1</v>
      </c>
      <c r="H76" s="3">
        <f t="shared" si="8"/>
        <v>6.3044130891624136E-3</v>
      </c>
      <c r="I76" s="5">
        <f t="shared" si="13"/>
        <v>160</v>
      </c>
      <c r="J76" s="3">
        <f t="shared" si="9"/>
        <v>3.974562439880237E-5</v>
      </c>
      <c r="K76" s="5">
        <f t="shared" si="14"/>
        <v>25170</v>
      </c>
      <c r="L76" s="3">
        <f t="shared" si="10"/>
        <v>9.9364060997005924E-6</v>
      </c>
      <c r="M76" s="5">
        <f t="shared" si="15"/>
        <v>100650</v>
      </c>
      <c r="N76" s="2"/>
      <c r="O76" s="2"/>
    </row>
    <row r="77" spans="1:15">
      <c r="A77" s="29" t="s">
        <v>76</v>
      </c>
      <c r="B77" s="33">
        <v>1.0000000000000001E-5</v>
      </c>
      <c r="C77" s="4">
        <f>2*SQRT(B77)*(1-SQRT(B77))</f>
        <v>6.3045553203367587E-3</v>
      </c>
      <c r="D77" s="5">
        <f t="shared" si="12"/>
        <v>160</v>
      </c>
      <c r="E77" s="18">
        <f>IFERROR(VLOOKUP(A77,[1]TablaCobertura!$A$2:$E$500,4,FALSE)/100,1)</f>
        <v>0.92669999999999997</v>
      </c>
      <c r="F77" s="18">
        <v>0.65</v>
      </c>
      <c r="G77" s="18">
        <f t="shared" si="11"/>
        <v>0.60235499999999997</v>
      </c>
      <c r="H77" s="3">
        <f t="shared" si="8"/>
        <v>2.5165316316057606E-3</v>
      </c>
      <c r="I77" s="5">
        <f t="shared" si="13"/>
        <v>400</v>
      </c>
      <c r="J77" s="3">
        <f t="shared" si="9"/>
        <v>6.3329314528723517E-6</v>
      </c>
      <c r="K77" s="5">
        <f t="shared" si="14"/>
        <v>157910</v>
      </c>
      <c r="L77" s="3">
        <f t="shared" si="10"/>
        <v>1.5832328632180879E-6</v>
      </c>
      <c r="M77" s="5">
        <f t="shared" si="15"/>
        <v>631620</v>
      </c>
      <c r="N77" s="2"/>
      <c r="O77" s="2"/>
    </row>
    <row r="78" spans="1:15">
      <c r="A78" s="29" t="s">
        <v>77</v>
      </c>
      <c r="B78" s="5"/>
      <c r="C78" s="4">
        <v>1.15E-2</v>
      </c>
      <c r="D78" s="5">
        <f t="shared" si="12"/>
        <v>90</v>
      </c>
      <c r="E78" s="18">
        <f>IFERROR(VLOOKUP(A78,[1]TablaCobertura!$A$2:$E$500,4,FALSE)/100,1)</f>
        <v>0.90139999999999998</v>
      </c>
      <c r="F78" s="18">
        <v>0.95</v>
      </c>
      <c r="G78" s="18">
        <f t="shared" si="11"/>
        <v>0.85632999999999992</v>
      </c>
      <c r="H78" s="3">
        <f t="shared" si="8"/>
        <v>1.6686373990350309E-3</v>
      </c>
      <c r="I78" s="5">
        <f t="shared" si="13"/>
        <v>600</v>
      </c>
      <c r="J78" s="3">
        <f t="shared" si="9"/>
        <v>2.7843507694583926E-6</v>
      </c>
      <c r="K78" s="5">
        <f t="shared" si="14"/>
        <v>359160</v>
      </c>
      <c r="L78" s="3">
        <f t="shared" si="10"/>
        <v>6.9608769236459816E-7</v>
      </c>
      <c r="M78" s="5">
        <f t="shared" si="15"/>
        <v>1436610</v>
      </c>
      <c r="N78" s="2"/>
      <c r="O78" s="2"/>
    </row>
    <row r="79" spans="1:15">
      <c r="A79" s="29" t="s">
        <v>78</v>
      </c>
      <c r="B79" s="5"/>
      <c r="C79" s="4">
        <v>1.15E-2</v>
      </c>
      <c r="D79" s="5">
        <f t="shared" si="12"/>
        <v>90</v>
      </c>
      <c r="E79" s="18">
        <f>IFERROR(VLOOKUP(A79,[1]TablaCobertura!$A$2:$E$500,4,FALSE)/100,1)</f>
        <v>0.92700000000000005</v>
      </c>
      <c r="F79" s="18">
        <v>0.95</v>
      </c>
      <c r="G79" s="18">
        <f t="shared" si="11"/>
        <v>0.88065000000000004</v>
      </c>
      <c r="H79" s="3">
        <f t="shared" si="8"/>
        <v>1.3865674269522728E-3</v>
      </c>
      <c r="I79" s="5">
        <f t="shared" si="13"/>
        <v>730</v>
      </c>
      <c r="J79" s="3">
        <f t="shared" si="9"/>
        <v>1.9225692294850463E-6</v>
      </c>
      <c r="K79" s="5">
        <f t="shared" si="14"/>
        <v>520140</v>
      </c>
      <c r="L79" s="3">
        <f t="shared" si="10"/>
        <v>4.8064230737126158E-7</v>
      </c>
      <c r="M79" s="5">
        <f t="shared" si="15"/>
        <v>2080550</v>
      </c>
      <c r="N79" s="2"/>
      <c r="O79" s="2"/>
    </row>
    <row r="80" spans="1:15">
      <c r="A80" s="29" t="s">
        <v>79</v>
      </c>
      <c r="B80" s="5" t="s">
        <v>3</v>
      </c>
      <c r="C80" s="3" t="s">
        <v>3</v>
      </c>
      <c r="D80" s="5" t="str">
        <f t="shared" si="12"/>
        <v>N/A</v>
      </c>
      <c r="E80" s="18">
        <f>IFERROR(VLOOKUP(A80,[1]TablaCobertura!$A$2:$E$500,4,FALSE)/100,1)</f>
        <v>1</v>
      </c>
      <c r="F80" s="18">
        <v>0.95</v>
      </c>
      <c r="G80" s="18">
        <f t="shared" si="11"/>
        <v>0.95</v>
      </c>
      <c r="H80" s="3" t="s">
        <v>3</v>
      </c>
      <c r="I80" s="5" t="str">
        <f t="shared" si="13"/>
        <v>N/A</v>
      </c>
      <c r="J80" s="3" t="s">
        <v>3</v>
      </c>
      <c r="K80" s="5" t="str">
        <f t="shared" si="14"/>
        <v>N/A</v>
      </c>
      <c r="L80" s="3" t="s">
        <v>3</v>
      </c>
      <c r="M80" s="5" t="str">
        <f t="shared" si="15"/>
        <v>N/A</v>
      </c>
      <c r="N80" s="2"/>
      <c r="O80" s="2"/>
    </row>
    <row r="81" spans="1:15">
      <c r="A81" s="29" t="s">
        <v>80</v>
      </c>
      <c r="B81" s="30">
        <v>2.0000000000000001E-4</v>
      </c>
      <c r="C81" s="4">
        <f>2*SQRT(B81)*(1-SQRT(B81))</f>
        <v>2.7884271247461904E-2</v>
      </c>
      <c r="D81" s="5">
        <f t="shared" si="12"/>
        <v>40</v>
      </c>
      <c r="E81" s="18">
        <f>IFERROR(VLOOKUP(A81,[1]TablaCobertura!$A$2:$E$500,4,FALSE)/100,1)</f>
        <v>1</v>
      </c>
      <c r="F81" s="18">
        <v>0.95</v>
      </c>
      <c r="G81" s="18">
        <f t="shared" si="11"/>
        <v>0.95</v>
      </c>
      <c r="H81" s="3">
        <f t="shared" si="8"/>
        <v>1.4321513338197587E-3</v>
      </c>
      <c r="I81" s="5">
        <f t="shared" si="13"/>
        <v>700</v>
      </c>
      <c r="J81" s="3">
        <f t="shared" si="9"/>
        <v>2.0510574429617142E-6</v>
      </c>
      <c r="K81" s="5">
        <f t="shared" si="14"/>
        <v>487560</v>
      </c>
      <c r="L81" s="3">
        <f t="shared" si="10"/>
        <v>5.1276436074042854E-7</v>
      </c>
      <c r="M81" s="5">
        <f t="shared" si="15"/>
        <v>1950220</v>
      </c>
      <c r="N81" s="2"/>
      <c r="O81" s="2"/>
    </row>
    <row r="82" spans="1:15">
      <c r="A82" s="29" t="s">
        <v>81</v>
      </c>
      <c r="B82" s="5"/>
      <c r="C82" s="4">
        <v>1.0999999999999999E-2</v>
      </c>
      <c r="D82" s="5">
        <f t="shared" si="12"/>
        <v>100</v>
      </c>
      <c r="E82" s="18">
        <f>IFERROR(VLOOKUP(A82,[1]TablaCobertura!$A$2:$E$500,4,FALSE)/100,1)</f>
        <v>0.66110000000000002</v>
      </c>
      <c r="F82" s="18">
        <v>0.98</v>
      </c>
      <c r="G82" s="18">
        <f t="shared" si="11"/>
        <v>0.64787799999999995</v>
      </c>
      <c r="H82" s="3">
        <f t="shared" si="8"/>
        <v>3.9011441199516064E-3</v>
      </c>
      <c r="I82" s="5">
        <f t="shared" si="13"/>
        <v>260</v>
      </c>
      <c r="J82" s="3">
        <f t="shared" si="9"/>
        <v>1.5218925444632994E-5</v>
      </c>
      <c r="K82" s="5">
        <f t="shared" si="14"/>
        <v>65710</v>
      </c>
      <c r="L82" s="3">
        <f t="shared" si="10"/>
        <v>3.8047313611582485E-6</v>
      </c>
      <c r="M82" s="5">
        <f t="shared" si="15"/>
        <v>262840</v>
      </c>
      <c r="N82" s="2"/>
      <c r="O82" s="2"/>
    </row>
    <row r="83" spans="1:15">
      <c r="A83" s="29" t="s">
        <v>82</v>
      </c>
      <c r="B83" s="5"/>
      <c r="C83" s="4">
        <v>9.2999999999999992E-3</v>
      </c>
      <c r="D83" s="5">
        <f t="shared" si="12"/>
        <v>110</v>
      </c>
      <c r="E83" s="18">
        <f>IFERROR(VLOOKUP(A83,[1]TablaCobertura!$A$2:$E$500,4,FALSE)/100,1)</f>
        <v>1</v>
      </c>
      <c r="F83" s="18">
        <v>0.9</v>
      </c>
      <c r="G83" s="18">
        <f t="shared" si="11"/>
        <v>0.9</v>
      </c>
      <c r="H83" s="3">
        <f t="shared" si="8"/>
        <v>9.3784980284985294E-4</v>
      </c>
      <c r="I83" s="5">
        <f t="shared" si="13"/>
        <v>1070</v>
      </c>
      <c r="J83" s="3">
        <f t="shared" si="9"/>
        <v>8.7956225270550802E-7</v>
      </c>
      <c r="K83" s="5">
        <f t="shared" si="14"/>
        <v>1136930</v>
      </c>
      <c r="L83" s="3">
        <f t="shared" si="10"/>
        <v>2.1989056317637701E-7</v>
      </c>
      <c r="M83" s="5">
        <f t="shared" si="15"/>
        <v>4547720</v>
      </c>
      <c r="N83" s="2"/>
      <c r="O83" s="2"/>
    </row>
    <row r="84" spans="1:15">
      <c r="A84" s="29" t="s">
        <v>83</v>
      </c>
      <c r="B84" s="5"/>
      <c r="C84" s="4">
        <v>2E-3</v>
      </c>
      <c r="D84" s="5">
        <f t="shared" si="12"/>
        <v>500</v>
      </c>
      <c r="E84" s="18">
        <f>IFERROR(VLOOKUP(A84,[1]TablaCobertura!$A$2:$E$500,4,FALSE)/100,1)</f>
        <v>0.99360000000000004</v>
      </c>
      <c r="F84" s="18">
        <v>0.9</v>
      </c>
      <c r="G84" s="18">
        <f t="shared" si="11"/>
        <v>0.89424000000000003</v>
      </c>
      <c r="H84" s="3">
        <f t="shared" si="8"/>
        <v>2.118989770825325E-4</v>
      </c>
      <c r="I84" s="5">
        <f t="shared" si="13"/>
        <v>4720</v>
      </c>
      <c r="J84" s="3">
        <f t="shared" si="9"/>
        <v>4.4901176488623631E-8</v>
      </c>
      <c r="K84" s="5">
        <f t="shared" si="14"/>
        <v>22271140</v>
      </c>
      <c r="L84" s="3">
        <f t="shared" si="10"/>
        <v>1.1225294122155908E-8</v>
      </c>
      <c r="M84" s="5">
        <f t="shared" si="15"/>
        <v>89084530</v>
      </c>
      <c r="N84" s="2"/>
      <c r="O84" s="2"/>
    </row>
    <row r="85" spans="1:15">
      <c r="A85" s="29" t="s">
        <v>84</v>
      </c>
      <c r="B85" s="5" t="s">
        <v>3</v>
      </c>
      <c r="C85" s="3" t="s">
        <v>3</v>
      </c>
      <c r="D85" s="5" t="str">
        <f t="shared" si="12"/>
        <v>N/A</v>
      </c>
      <c r="E85" s="18">
        <f>IFERROR(VLOOKUP(A85,[1]TablaCobertura!$A$2:$E$500,4,FALSE)/100,1)</f>
        <v>0.93599999999999994</v>
      </c>
      <c r="F85" s="18">
        <v>0.99</v>
      </c>
      <c r="G85" s="18">
        <f t="shared" si="11"/>
        <v>0.92663999999999991</v>
      </c>
      <c r="H85" s="3" t="s">
        <v>3</v>
      </c>
      <c r="I85" s="5" t="str">
        <f t="shared" si="13"/>
        <v>N/A</v>
      </c>
      <c r="J85" s="3" t="s">
        <v>3</v>
      </c>
      <c r="K85" s="5" t="str">
        <f t="shared" si="14"/>
        <v>N/A</v>
      </c>
      <c r="L85" s="3" t="s">
        <v>3</v>
      </c>
      <c r="M85" s="5" t="str">
        <f t="shared" si="15"/>
        <v>N/A</v>
      </c>
      <c r="N85" s="2"/>
      <c r="O85" s="2"/>
    </row>
    <row r="86" spans="1:15">
      <c r="A86" s="29" t="s">
        <v>85</v>
      </c>
      <c r="B86" s="5"/>
      <c r="C86" s="4">
        <v>1.4E-2</v>
      </c>
      <c r="D86" s="5">
        <f t="shared" si="12"/>
        <v>80</v>
      </c>
      <c r="E86" s="18">
        <f>IFERROR(VLOOKUP(A86,[1]TablaCobertura!$A$2:$E$500,4,FALSE)/100,1)</f>
        <v>0.69359999999999999</v>
      </c>
      <c r="F86" s="18">
        <v>0.99</v>
      </c>
      <c r="G86" s="18">
        <f t="shared" si="11"/>
        <v>0.68666399999999994</v>
      </c>
      <c r="H86" s="3">
        <f t="shared" si="8"/>
        <v>4.429284018336338E-3</v>
      </c>
      <c r="I86" s="5">
        <f t="shared" si="13"/>
        <v>230</v>
      </c>
      <c r="J86" s="3">
        <f t="shared" si="9"/>
        <v>1.9618556915089698E-5</v>
      </c>
      <c r="K86" s="5">
        <f t="shared" si="14"/>
        <v>50980</v>
      </c>
      <c r="L86" s="3">
        <f t="shared" si="10"/>
        <v>4.9046392287724246E-6</v>
      </c>
      <c r="M86" s="5">
        <f t="shared" si="15"/>
        <v>203890</v>
      </c>
      <c r="N86" s="2"/>
      <c r="O86" s="2"/>
    </row>
    <row r="87" spans="1:15">
      <c r="A87" s="29" t="s">
        <v>86</v>
      </c>
      <c r="B87" s="5"/>
      <c r="C87" s="4">
        <v>4.0000000000000002E-4</v>
      </c>
      <c r="D87" s="5">
        <f t="shared" si="12"/>
        <v>2500</v>
      </c>
      <c r="E87" s="18">
        <f>IFERROR(VLOOKUP(A87,[1]TablaCobertura!$A$2:$E$500,4,FALSE)/100,1)</f>
        <v>1</v>
      </c>
      <c r="F87" s="18">
        <v>0.99</v>
      </c>
      <c r="G87" s="18">
        <f t="shared" si="11"/>
        <v>0.99</v>
      </c>
      <c r="H87" s="3">
        <f t="shared" si="8"/>
        <v>4.0015846275124992E-6</v>
      </c>
      <c r="I87" s="5">
        <f t="shared" si="13"/>
        <v>249910</v>
      </c>
      <c r="J87" s="3">
        <f t="shared" si="9"/>
        <v>1.6012679531144346E-11</v>
      </c>
      <c r="K87" s="5">
        <f t="shared" si="14"/>
        <v>62450509810</v>
      </c>
      <c r="L87" s="3">
        <f t="shared" si="10"/>
        <v>4.0031698827860864E-12</v>
      </c>
      <c r="M87" s="5">
        <f t="shared" si="15"/>
        <v>249802039210</v>
      </c>
      <c r="N87" s="2"/>
      <c r="O87" s="2"/>
    </row>
    <row r="88" spans="1:15">
      <c r="A88" s="29" t="s">
        <v>87</v>
      </c>
      <c r="B88" s="5"/>
      <c r="C88" s="4">
        <v>0.01</v>
      </c>
      <c r="D88" s="5">
        <f t="shared" si="12"/>
        <v>100</v>
      </c>
      <c r="E88" s="18">
        <f>IFERROR(VLOOKUP(A88,[1]TablaCobertura!$A$2:$E$500,4,FALSE)/100,1)</f>
        <v>0.93290000000000006</v>
      </c>
      <c r="F88" s="18">
        <v>0.9</v>
      </c>
      <c r="G88" s="18">
        <f t="shared" si="11"/>
        <v>0.83961000000000008</v>
      </c>
      <c r="H88" s="3">
        <f t="shared" si="8"/>
        <v>1.6174805282633512E-3</v>
      </c>
      <c r="I88" s="5">
        <f t="shared" si="13"/>
        <v>620</v>
      </c>
      <c r="J88" s="3">
        <f t="shared" si="9"/>
        <v>2.6162432593110897E-6</v>
      </c>
      <c r="K88" s="5">
        <f t="shared" si="14"/>
        <v>382230</v>
      </c>
      <c r="L88" s="3">
        <f t="shared" si="10"/>
        <v>6.5406081482777243E-7</v>
      </c>
      <c r="M88" s="5">
        <f t="shared" si="15"/>
        <v>1528910</v>
      </c>
      <c r="N88" s="2"/>
      <c r="O88" s="2"/>
    </row>
    <row r="89" spans="1:15">
      <c r="A89" s="29" t="s">
        <v>88</v>
      </c>
      <c r="B89" s="30">
        <v>2.9999999999999997E-4</v>
      </c>
      <c r="C89" s="4">
        <f>2*SQRT(B89)*(1-SQRT(B89))</f>
        <v>3.404101615137755E-2</v>
      </c>
      <c r="D89" s="5">
        <f t="shared" si="12"/>
        <v>30</v>
      </c>
      <c r="E89" s="18">
        <f>IFERROR(VLOOKUP(A89,[1]TablaCobertura!$A$2:$E$500,4,FALSE)/100,1)</f>
        <v>0.98640000000000005</v>
      </c>
      <c r="F89" s="18">
        <v>0.4</v>
      </c>
      <c r="G89" s="18">
        <f t="shared" si="11"/>
        <v>0.39456000000000002</v>
      </c>
      <c r="H89" s="3">
        <f t="shared" si="8"/>
        <v>2.0890376125941388E-2</v>
      </c>
      <c r="I89" s="5">
        <f t="shared" si="13"/>
        <v>50</v>
      </c>
      <c r="J89" s="3">
        <f t="shared" si="9"/>
        <v>4.3640781468330192E-4</v>
      </c>
      <c r="K89" s="5">
        <f t="shared" si="14"/>
        <v>2300</v>
      </c>
      <c r="L89" s="3">
        <f t="shared" si="10"/>
        <v>1.0910195367082548E-4</v>
      </c>
      <c r="M89" s="5">
        <f t="shared" si="15"/>
        <v>9170</v>
      </c>
      <c r="N89" s="2"/>
      <c r="O89" s="2"/>
    </row>
    <row r="90" spans="1:15">
      <c r="A90" s="29" t="s">
        <v>89</v>
      </c>
      <c r="B90" s="30"/>
      <c r="C90" s="4">
        <v>2E-3</v>
      </c>
      <c r="D90" s="5">
        <f t="shared" si="12"/>
        <v>500</v>
      </c>
      <c r="E90" s="18">
        <f>IFERROR(VLOOKUP(A90,[1]TablaCobertura!$A$2:$E$500,4,FALSE)/100,1)</f>
        <v>0.92579999999999996</v>
      </c>
      <c r="F90" s="18">
        <v>0.52</v>
      </c>
      <c r="G90" s="18">
        <f t="shared" si="11"/>
        <v>0.48141600000000001</v>
      </c>
      <c r="H90" s="3">
        <f t="shared" si="8"/>
        <v>1.0381675809683188E-3</v>
      </c>
      <c r="I90" s="5">
        <f t="shared" si="13"/>
        <v>970</v>
      </c>
      <c r="J90" s="3">
        <f t="shared" si="9"/>
        <v>1.0777919261736109E-6</v>
      </c>
      <c r="K90" s="5">
        <f t="shared" si="14"/>
        <v>927830</v>
      </c>
      <c r="L90" s="3">
        <f t="shared" si="10"/>
        <v>2.6944798154340271E-7</v>
      </c>
      <c r="M90" s="5">
        <f t="shared" si="15"/>
        <v>3711300</v>
      </c>
      <c r="N90" s="2"/>
      <c r="O90" s="2"/>
    </row>
    <row r="91" spans="1:15">
      <c r="A91" s="29" t="s">
        <v>90</v>
      </c>
      <c r="B91" s="30">
        <v>2.9999999999999997E-4</v>
      </c>
      <c r="C91" s="4">
        <f>2*SQRT(B91)*(1-SQRT(B91))</f>
        <v>3.404101615137755E-2</v>
      </c>
      <c r="D91" s="5">
        <f t="shared" si="12"/>
        <v>30</v>
      </c>
      <c r="E91" s="18">
        <f>IFERROR(VLOOKUP(A91,[1]TablaCobertura!$A$2:$E$500,4,FALSE)/100,1)</f>
        <v>0.86280000000000001</v>
      </c>
      <c r="F91" s="18">
        <v>0.9</v>
      </c>
      <c r="G91" s="18">
        <f t="shared" si="11"/>
        <v>0.77651999999999999</v>
      </c>
      <c r="H91" s="3">
        <f t="shared" si="8"/>
        <v>7.8140389206609422E-3</v>
      </c>
      <c r="I91" s="5">
        <f t="shared" si="13"/>
        <v>130</v>
      </c>
      <c r="J91" s="3">
        <f t="shared" si="9"/>
        <v>6.105920425360402E-5</v>
      </c>
      <c r="K91" s="5">
        <f t="shared" si="14"/>
        <v>16380</v>
      </c>
      <c r="L91" s="3">
        <f t="shared" si="10"/>
        <v>1.5264801063401005E-5</v>
      </c>
      <c r="M91" s="5">
        <f t="shared" si="15"/>
        <v>65520</v>
      </c>
      <c r="N91" s="2"/>
      <c r="O91" s="2"/>
    </row>
    <row r="92" spans="1:15">
      <c r="A92" s="29" t="s">
        <v>91</v>
      </c>
      <c r="B92" s="30">
        <v>2.9999999999999997E-4</v>
      </c>
      <c r="C92" s="4">
        <f>2*SQRT(B92)*(1-SQRT(B92))</f>
        <v>3.404101615137755E-2</v>
      </c>
      <c r="D92" s="5">
        <f t="shared" si="12"/>
        <v>30</v>
      </c>
      <c r="E92" s="18">
        <f>IFERROR(VLOOKUP(A92,[1]TablaCobertura!$A$2:$E$500,4,FALSE)/100,1)</f>
        <v>0.96209999999999996</v>
      </c>
      <c r="F92" s="18">
        <v>0.9</v>
      </c>
      <c r="G92" s="18">
        <f t="shared" si="11"/>
        <v>0.86588999999999994</v>
      </c>
      <c r="H92" s="3">
        <f t="shared" si="8"/>
        <v>4.7038915265583212E-3</v>
      </c>
      <c r="I92" s="5">
        <f t="shared" si="13"/>
        <v>220</v>
      </c>
      <c r="J92" s="3">
        <f t="shared" si="9"/>
        <v>2.2126595493627175E-5</v>
      </c>
      <c r="K92" s="5">
        <f t="shared" si="14"/>
        <v>45200</v>
      </c>
      <c r="L92" s="3">
        <f t="shared" si="10"/>
        <v>5.5316488734067938E-6</v>
      </c>
      <c r="M92" s="5">
        <f t="shared" si="15"/>
        <v>180780</v>
      </c>
      <c r="N92" s="2"/>
      <c r="O92" s="2"/>
    </row>
    <row r="93" spans="1:15">
      <c r="A93" s="29" t="s">
        <v>92</v>
      </c>
      <c r="B93" s="5" t="s">
        <v>3</v>
      </c>
      <c r="C93" s="3" t="s">
        <v>3</v>
      </c>
      <c r="D93" s="5" t="str">
        <f t="shared" si="12"/>
        <v>N/A</v>
      </c>
      <c r="E93" s="18">
        <f>IFERROR(VLOOKUP(A93,[1]TablaCobertura!$A$2:$E$500,4,FALSE)/100,1)</f>
        <v>0.88500000000000001</v>
      </c>
      <c r="F93" s="18">
        <v>0.8</v>
      </c>
      <c r="G93" s="18">
        <f t="shared" si="11"/>
        <v>0.70800000000000007</v>
      </c>
      <c r="H93" s="3" t="s">
        <v>3</v>
      </c>
      <c r="I93" s="5" t="str">
        <f t="shared" si="13"/>
        <v>N/A</v>
      </c>
      <c r="J93" s="3" t="s">
        <v>3</v>
      </c>
      <c r="K93" s="5" t="str">
        <f t="shared" si="14"/>
        <v>N/A</v>
      </c>
      <c r="L93" s="3" t="s">
        <v>3</v>
      </c>
      <c r="M93" s="5" t="str">
        <f t="shared" si="15"/>
        <v>N/A</v>
      </c>
      <c r="N93" s="2"/>
      <c r="O93" s="2"/>
    </row>
    <row r="94" spans="1:15">
      <c r="A94" s="29" t="s">
        <v>93</v>
      </c>
      <c r="B94" s="30">
        <v>1E-4</v>
      </c>
      <c r="C94" s="4">
        <f>2*SQRT(B94)*(1-SQRT(B94))</f>
        <v>1.9800000000000002E-2</v>
      </c>
      <c r="D94" s="5">
        <f t="shared" si="12"/>
        <v>60</v>
      </c>
      <c r="E94" s="18">
        <f>IFERROR(VLOOKUP(A94,[1]TablaCobertura!$A$2:$E$500,4,FALSE)/100,1)</f>
        <v>0.79610000000000003</v>
      </c>
      <c r="F94" s="18">
        <v>0.9</v>
      </c>
      <c r="G94" s="18">
        <f t="shared" si="11"/>
        <v>0.71649000000000007</v>
      </c>
      <c r="H94" s="3">
        <f t="shared" si="8"/>
        <v>5.69427991337972E-3</v>
      </c>
      <c r="I94" s="5">
        <f t="shared" si="13"/>
        <v>180</v>
      </c>
      <c r="J94" s="3">
        <f t="shared" si="9"/>
        <v>3.2424823731919751E-5</v>
      </c>
      <c r="K94" s="5">
        <f t="shared" si="14"/>
        <v>30850</v>
      </c>
      <c r="L94" s="3">
        <f t="shared" si="10"/>
        <v>8.1062059329799378E-6</v>
      </c>
      <c r="M94" s="5">
        <f t="shared" si="15"/>
        <v>123370</v>
      </c>
      <c r="N94" s="2"/>
      <c r="O94" s="2"/>
    </row>
    <row r="95" spans="1:15">
      <c r="A95" s="29" t="s">
        <v>94</v>
      </c>
      <c r="B95" s="30">
        <v>1E-4</v>
      </c>
      <c r="C95" s="4">
        <f>2*SQRT(B95)*(1-SQRT(B95))</f>
        <v>1.9800000000000002E-2</v>
      </c>
      <c r="D95" s="5">
        <f t="shared" si="12"/>
        <v>60</v>
      </c>
      <c r="E95" s="18">
        <f>IFERROR(VLOOKUP(A95,[1]TablaCobertura!$A$2:$E$500,4,FALSE)/100,1)</f>
        <v>0.9103</v>
      </c>
      <c r="F95" s="18">
        <v>0.99</v>
      </c>
      <c r="G95" s="18">
        <f t="shared" si="11"/>
        <v>0.90119700000000003</v>
      </c>
      <c r="H95" s="3">
        <f t="shared" si="8"/>
        <v>1.9918412183428484E-3</v>
      </c>
      <c r="I95" s="5">
        <f t="shared" si="13"/>
        <v>510</v>
      </c>
      <c r="J95" s="3">
        <f t="shared" si="9"/>
        <v>3.9674314390895226E-6</v>
      </c>
      <c r="K95" s="5">
        <f t="shared" si="14"/>
        <v>252060</v>
      </c>
      <c r="L95" s="3">
        <f t="shared" si="10"/>
        <v>9.9185785977238066E-7</v>
      </c>
      <c r="M95" s="5">
        <f t="shared" si="15"/>
        <v>1008210</v>
      </c>
      <c r="N95" s="2"/>
      <c r="O95" s="2"/>
    </row>
    <row r="96" spans="1:15">
      <c r="A96" s="29" t="s">
        <v>95</v>
      </c>
      <c r="B96" s="5"/>
      <c r="C96" s="4">
        <v>6.0000000000000001E-3</v>
      </c>
      <c r="D96" s="5">
        <f t="shared" si="12"/>
        <v>170</v>
      </c>
      <c r="E96" s="18">
        <f>IFERROR(VLOOKUP(A96,[1]TablaCobertura!$A$2:$E$500,4,FALSE)/100,1)</f>
        <v>0.91890000000000005</v>
      </c>
      <c r="F96" s="18">
        <v>0.72</v>
      </c>
      <c r="G96" s="18">
        <f t="shared" si="11"/>
        <v>0.66160799999999997</v>
      </c>
      <c r="H96" s="3">
        <f t="shared" si="8"/>
        <v>2.0384439047696811E-3</v>
      </c>
      <c r="I96" s="5">
        <f t="shared" si="13"/>
        <v>500</v>
      </c>
      <c r="J96" s="3">
        <f t="shared" si="9"/>
        <v>4.1552535528926642E-6</v>
      </c>
      <c r="K96" s="5">
        <f t="shared" si="14"/>
        <v>240660</v>
      </c>
      <c r="L96" s="3">
        <f t="shared" si="10"/>
        <v>1.0388133882231661E-6</v>
      </c>
      <c r="M96" s="5">
        <f t="shared" si="15"/>
        <v>962640</v>
      </c>
      <c r="N96" s="2"/>
      <c r="O96" s="2"/>
    </row>
    <row r="97" spans="1:15">
      <c r="A97" s="29" t="s">
        <v>96</v>
      </c>
      <c r="B97" s="5" t="s">
        <v>3</v>
      </c>
      <c r="C97" s="3" t="s">
        <v>3</v>
      </c>
      <c r="D97" s="5" t="str">
        <f t="shared" si="12"/>
        <v>N/A</v>
      </c>
      <c r="E97" s="18">
        <f>IFERROR(VLOOKUP(A97,[1]TablaCobertura!$A$2:$E$500,4,FALSE)/100,1)</f>
        <v>0.99829999999999997</v>
      </c>
      <c r="F97" s="18">
        <v>0.99</v>
      </c>
      <c r="G97" s="18">
        <f t="shared" si="11"/>
        <v>0.988317</v>
      </c>
      <c r="H97" s="3" t="s">
        <v>3</v>
      </c>
      <c r="I97" s="5" t="str">
        <f t="shared" si="13"/>
        <v>N/A</v>
      </c>
      <c r="J97" s="3" t="s">
        <v>3</v>
      </c>
      <c r="K97" s="5" t="str">
        <f t="shared" si="14"/>
        <v>N/A</v>
      </c>
      <c r="L97" s="3" t="s">
        <v>3</v>
      </c>
      <c r="M97" s="5" t="str">
        <f t="shared" si="15"/>
        <v>N/A</v>
      </c>
      <c r="N97" s="2"/>
      <c r="O97" s="2"/>
    </row>
    <row r="98" spans="1:15">
      <c r="A98" s="29" t="s">
        <v>97</v>
      </c>
      <c r="B98" s="5" t="s">
        <v>3</v>
      </c>
      <c r="C98" s="3" t="s">
        <v>3</v>
      </c>
      <c r="D98" s="5" t="str">
        <f t="shared" si="12"/>
        <v>N/A</v>
      </c>
      <c r="E98" s="18">
        <f>IFERROR(VLOOKUP(A98,[1]TablaCobertura!$A$2:$E$500,4,FALSE)/100,1)</f>
        <v>1</v>
      </c>
      <c r="F98" s="18">
        <v>0.99</v>
      </c>
      <c r="G98" s="18">
        <f t="shared" si="11"/>
        <v>0.99</v>
      </c>
      <c r="H98" s="3" t="s">
        <v>3</v>
      </c>
      <c r="I98" s="5" t="str">
        <f t="shared" si="13"/>
        <v>N/A</v>
      </c>
      <c r="J98" s="3" t="s">
        <v>3</v>
      </c>
      <c r="K98" s="5" t="str">
        <f t="shared" si="14"/>
        <v>N/A</v>
      </c>
      <c r="L98" s="3" t="s">
        <v>3</v>
      </c>
      <c r="M98" s="5" t="str">
        <f t="shared" si="15"/>
        <v>N/A</v>
      </c>
      <c r="N98" s="2"/>
      <c r="O98" s="2"/>
    </row>
    <row r="99" spans="1:15">
      <c r="A99" s="29" t="s">
        <v>98</v>
      </c>
      <c r="B99" s="5"/>
      <c r="C99" s="4">
        <v>2E-3</v>
      </c>
      <c r="D99" s="5">
        <f t="shared" si="12"/>
        <v>500</v>
      </c>
      <c r="E99" s="18">
        <f>IFERROR(VLOOKUP(A99,[1]TablaCobertura!$A$2:$E$500,4,FALSE)/100,1)</f>
        <v>0.8909999999999999</v>
      </c>
      <c r="F99" s="18">
        <v>0.95</v>
      </c>
      <c r="G99" s="18">
        <f t="shared" si="11"/>
        <v>0.84644999999999981</v>
      </c>
      <c r="H99" s="3">
        <f t="shared" si="8"/>
        <v>3.0762077120357088E-4</v>
      </c>
      <c r="I99" s="5">
        <f t="shared" si="13"/>
        <v>3260</v>
      </c>
      <c r="J99" s="3">
        <f t="shared" si="9"/>
        <v>9.46305388758797E-8</v>
      </c>
      <c r="K99" s="5">
        <f t="shared" si="14"/>
        <v>10567420</v>
      </c>
      <c r="L99" s="3">
        <f t="shared" si="10"/>
        <v>2.3657634718969925E-8</v>
      </c>
      <c r="M99" s="5">
        <f t="shared" si="15"/>
        <v>42269660</v>
      </c>
      <c r="N99" s="2"/>
      <c r="O99" s="2"/>
    </row>
    <row r="100" spans="1:15">
      <c r="A100" s="29" t="s">
        <v>99</v>
      </c>
      <c r="B100" s="5" t="s">
        <v>3</v>
      </c>
      <c r="C100" s="3" t="s">
        <v>3</v>
      </c>
      <c r="D100" s="5" t="str">
        <f t="shared" si="12"/>
        <v>N/A</v>
      </c>
      <c r="E100" s="18">
        <f>IFERROR(VLOOKUP(A100,[1]TablaCobertura!$A$2:$E$500,4,FALSE)/100,1)</f>
        <v>0.92230000000000001</v>
      </c>
      <c r="F100" s="18">
        <v>0.7</v>
      </c>
      <c r="G100" s="18">
        <f t="shared" si="11"/>
        <v>0.64561000000000002</v>
      </c>
      <c r="H100" s="3" t="s">
        <v>3</v>
      </c>
      <c r="I100" s="5" t="str">
        <f t="shared" si="13"/>
        <v>N/A</v>
      </c>
      <c r="J100" s="3" t="s">
        <v>3</v>
      </c>
      <c r="K100" s="5" t="str">
        <f t="shared" si="14"/>
        <v>N/A</v>
      </c>
      <c r="L100" s="3" t="s">
        <v>3</v>
      </c>
      <c r="M100" s="5" t="str">
        <f t="shared" si="15"/>
        <v>N/A</v>
      </c>
      <c r="N100" s="2"/>
      <c r="O100" s="2"/>
    </row>
    <row r="101" spans="1:15">
      <c r="A101" s="29" t="s">
        <v>100</v>
      </c>
      <c r="B101" s="5" t="s">
        <v>3</v>
      </c>
      <c r="C101" s="3" t="s">
        <v>3</v>
      </c>
      <c r="D101" s="5" t="str">
        <f t="shared" si="12"/>
        <v>N/A</v>
      </c>
      <c r="E101" s="18">
        <f>IFERROR(VLOOKUP(A101,[1]TablaCobertura!$A$2:$E$500,4,FALSE)/100,1)</f>
        <v>0.89800000000000002</v>
      </c>
      <c r="F101" s="18">
        <v>0.6</v>
      </c>
      <c r="G101" s="18">
        <f t="shared" si="11"/>
        <v>0.53879999999999995</v>
      </c>
      <c r="H101" s="3" t="s">
        <v>3</v>
      </c>
      <c r="I101" s="5" t="str">
        <f t="shared" si="13"/>
        <v>N/A</v>
      </c>
      <c r="J101" s="3" t="s">
        <v>3</v>
      </c>
      <c r="K101" s="5" t="str">
        <f t="shared" si="14"/>
        <v>N/A</v>
      </c>
      <c r="L101" s="3" t="s">
        <v>3</v>
      </c>
      <c r="M101" s="5" t="str">
        <f t="shared" si="15"/>
        <v>N/A</v>
      </c>
      <c r="N101" s="2"/>
      <c r="O101" s="2"/>
    </row>
    <row r="102" spans="1:15">
      <c r="A102" s="29" t="s">
        <v>101</v>
      </c>
      <c r="B102" s="5"/>
      <c r="C102" s="4">
        <v>1.01E-2</v>
      </c>
      <c r="D102" s="5">
        <f t="shared" si="12"/>
        <v>100</v>
      </c>
      <c r="E102" s="18">
        <f>IFERROR(VLOOKUP(A102,[1]TablaCobertura!$A$2:$E$500,4,FALSE)/100,1)</f>
        <v>0.99260000000000004</v>
      </c>
      <c r="F102" s="18">
        <v>0.9</v>
      </c>
      <c r="G102" s="18">
        <f t="shared" si="11"/>
        <v>0.89334000000000002</v>
      </c>
      <c r="H102" s="3">
        <f t="shared" si="8"/>
        <v>1.0870743829959866E-3</v>
      </c>
      <c r="I102" s="5">
        <f t="shared" si="13"/>
        <v>920</v>
      </c>
      <c r="J102" s="3">
        <f t="shared" si="9"/>
        <v>1.1817307141661051E-6</v>
      </c>
      <c r="K102" s="5">
        <f t="shared" si="14"/>
        <v>846220</v>
      </c>
      <c r="L102" s="3">
        <f t="shared" si="10"/>
        <v>2.9543267854152629E-7</v>
      </c>
      <c r="M102" s="5">
        <f t="shared" si="15"/>
        <v>3384870</v>
      </c>
      <c r="N102" s="2"/>
      <c r="O102" s="2"/>
    </row>
    <row r="103" spans="1:15">
      <c r="A103" s="29" t="s">
        <v>102</v>
      </c>
      <c r="B103" s="34"/>
      <c r="C103" s="4">
        <v>0.02</v>
      </c>
      <c r="D103" s="5">
        <f t="shared" si="12"/>
        <v>50</v>
      </c>
      <c r="E103" s="18">
        <f>IFERROR(VLOOKUP(A103,[1]TablaCobertura!$A$2:$E$500,4,FALSE)/100,1)</f>
        <v>1</v>
      </c>
      <c r="F103" s="18">
        <v>0.99</v>
      </c>
      <c r="G103" s="18">
        <f t="shared" si="11"/>
        <v>0.99</v>
      </c>
      <c r="H103" s="3">
        <f t="shared" si="8"/>
        <v>2.0403999183840052E-4</v>
      </c>
      <c r="I103" s="5">
        <f t="shared" si="13"/>
        <v>4910</v>
      </c>
      <c r="J103" s="3">
        <f t="shared" si="9"/>
        <v>4.1632318269414546E-8</v>
      </c>
      <c r="K103" s="5">
        <f t="shared" si="14"/>
        <v>24019810</v>
      </c>
      <c r="L103" s="3">
        <f t="shared" si="10"/>
        <v>1.0408079567353636E-8</v>
      </c>
      <c r="M103" s="5">
        <f t="shared" si="15"/>
        <v>96079210</v>
      </c>
      <c r="N103" s="2"/>
      <c r="O103" s="2"/>
    </row>
    <row r="104" spans="1:15">
      <c r="A104" s="29" t="s">
        <v>103</v>
      </c>
      <c r="B104" s="5"/>
      <c r="C104" s="4">
        <f>1/500</f>
        <v>2E-3</v>
      </c>
      <c r="D104" s="5">
        <f t="shared" si="12"/>
        <v>500</v>
      </c>
      <c r="E104" s="18">
        <f>IFERROR(VLOOKUP(A104,[1]TablaCobertura!$A$2:$E$500,4,FALSE)/100,1)</f>
        <v>0.9909</v>
      </c>
      <c r="F104" s="18">
        <v>0.95</v>
      </c>
      <c r="G104" s="18">
        <f t="shared" si="11"/>
        <v>0.94135499999999994</v>
      </c>
      <c r="H104" s="3">
        <f t="shared" si="8"/>
        <v>1.1751123958588085E-4</v>
      </c>
      <c r="I104" s="5">
        <f t="shared" si="13"/>
        <v>8510</v>
      </c>
      <c r="J104" s="3">
        <f t="shared" si="9"/>
        <v>1.3808891429010289E-8</v>
      </c>
      <c r="K104" s="5">
        <f t="shared" si="14"/>
        <v>72417110</v>
      </c>
      <c r="L104" s="3">
        <f t="shared" si="10"/>
        <v>3.4522228572525723E-9</v>
      </c>
      <c r="M104" s="5">
        <f t="shared" si="15"/>
        <v>289668440</v>
      </c>
      <c r="N104" s="2"/>
      <c r="O104" s="2"/>
    </row>
    <row r="105" spans="1:15">
      <c r="A105" s="29" t="s">
        <v>104</v>
      </c>
      <c r="B105" s="30">
        <v>2.0000000000000001E-4</v>
      </c>
      <c r="C105" s="4">
        <f>2*SQRT(B105)*(1-SQRT(B105))</f>
        <v>2.7884271247461904E-2</v>
      </c>
      <c r="D105" s="5">
        <f t="shared" si="12"/>
        <v>40</v>
      </c>
      <c r="E105" s="18">
        <f>IFERROR(VLOOKUP(A105,[1]TablaCobertura!$A$2:$E$500,4,FALSE)/100,1)</f>
        <v>0.99540000000000006</v>
      </c>
      <c r="F105" s="18">
        <v>0.99</v>
      </c>
      <c r="G105" s="18">
        <f t="shared" si="11"/>
        <v>0.98544600000000004</v>
      </c>
      <c r="H105" s="3">
        <f t="shared" si="8"/>
        <v>4.1729428108789891E-4</v>
      </c>
      <c r="I105" s="5">
        <f t="shared" si="13"/>
        <v>2400</v>
      </c>
      <c r="J105" s="3">
        <f t="shared" si="9"/>
        <v>1.7413451702866639E-7</v>
      </c>
      <c r="K105" s="5">
        <f t="shared" si="14"/>
        <v>5742690</v>
      </c>
      <c r="L105" s="3">
        <f t="shared" si="10"/>
        <v>4.3533629257166597E-8</v>
      </c>
      <c r="M105" s="5">
        <f t="shared" si="15"/>
        <v>22970750</v>
      </c>
      <c r="N105" s="2"/>
      <c r="O105" s="2"/>
    </row>
    <row r="106" spans="1:15">
      <c r="A106" s="29" t="s">
        <v>105</v>
      </c>
      <c r="B106" s="30">
        <v>5.0000000000000002E-5</v>
      </c>
      <c r="C106" s="4">
        <f>2*SQRT(B106)*(1-SQRT(B106))</f>
        <v>1.404213562373095E-2</v>
      </c>
      <c r="D106" s="5">
        <f t="shared" si="12"/>
        <v>80</v>
      </c>
      <c r="E106" s="18">
        <f>IFERROR(VLOOKUP(A106,[1]TablaCobertura!$A$2:$E$500,4,FALSE)/100,1)</f>
        <v>0.97270000000000001</v>
      </c>
      <c r="F106" s="18">
        <v>0.99</v>
      </c>
      <c r="G106" s="18">
        <f t="shared" si="11"/>
        <v>0.96297299999999997</v>
      </c>
      <c r="H106" s="3">
        <f t="shared" si="8"/>
        <v>5.270652359387636E-4</v>
      </c>
      <c r="I106" s="5">
        <f t="shared" si="13"/>
        <v>1900</v>
      </c>
      <c r="J106" s="3">
        <f t="shared" si="9"/>
        <v>2.7779776293518456E-7</v>
      </c>
      <c r="K106" s="5">
        <f t="shared" si="14"/>
        <v>3599750</v>
      </c>
      <c r="L106" s="3">
        <f t="shared" si="10"/>
        <v>6.944944073379614E-8</v>
      </c>
      <c r="M106" s="5">
        <f t="shared" si="15"/>
        <v>14398970</v>
      </c>
      <c r="N106" s="2"/>
      <c r="O106" s="2"/>
    </row>
    <row r="107" spans="1:15">
      <c r="A107" s="29" t="s">
        <v>106</v>
      </c>
      <c r="B107" s="5"/>
      <c r="C107" s="4">
        <v>2E-3</v>
      </c>
      <c r="D107" s="5">
        <f t="shared" si="12"/>
        <v>500</v>
      </c>
      <c r="E107" s="18">
        <f>IFERROR(VLOOKUP(A107,[1]TablaCobertura!$A$2:$E$500,4,FALSE)/100,1)</f>
        <v>1</v>
      </c>
      <c r="F107" s="18">
        <v>0.7</v>
      </c>
      <c r="G107" s="18">
        <f t="shared" si="11"/>
        <v>0.7</v>
      </c>
      <c r="H107" s="3">
        <f t="shared" si="8"/>
        <v>6.0084117764870821E-4</v>
      </c>
      <c r="I107" s="5">
        <f t="shared" si="13"/>
        <v>1670</v>
      </c>
      <c r="J107" s="3">
        <f t="shared" si="9"/>
        <v>3.6101012075828654E-7</v>
      </c>
      <c r="K107" s="5">
        <f t="shared" si="14"/>
        <v>2770010</v>
      </c>
      <c r="L107" s="3">
        <f t="shared" si="10"/>
        <v>9.0252530189571635E-8</v>
      </c>
      <c r="M107" s="5">
        <f t="shared" si="15"/>
        <v>11080030</v>
      </c>
      <c r="N107" s="2"/>
      <c r="O107" s="2"/>
    </row>
    <row r="108" spans="1:15">
      <c r="A108" s="29" t="s">
        <v>107</v>
      </c>
      <c r="B108" s="5"/>
      <c r="C108" s="4">
        <v>0.01</v>
      </c>
      <c r="D108" s="5">
        <f t="shared" si="12"/>
        <v>100</v>
      </c>
      <c r="E108" s="18">
        <f>IFERROR(VLOOKUP(A108,[1]TablaCobertura!$A$2:$E$500,4,FALSE)/100,1)</f>
        <v>0.92980000000000007</v>
      </c>
      <c r="F108" s="18">
        <v>0.65</v>
      </c>
      <c r="G108" s="18">
        <f t="shared" si="11"/>
        <v>0.60437000000000007</v>
      </c>
      <c r="H108" s="3">
        <f t="shared" si="8"/>
        <v>3.9803560780287822E-3</v>
      </c>
      <c r="I108" s="5">
        <f t="shared" si="13"/>
        <v>260</v>
      </c>
      <c r="J108" s="3">
        <f t="shared" si="9"/>
        <v>1.5843234507900668E-5</v>
      </c>
      <c r="K108" s="5">
        <f t="shared" si="14"/>
        <v>63120</v>
      </c>
      <c r="L108" s="3">
        <f t="shared" si="10"/>
        <v>3.960808626975167E-6</v>
      </c>
      <c r="M108" s="5">
        <f t="shared" si="15"/>
        <v>252480</v>
      </c>
      <c r="N108" s="2"/>
      <c r="O108" s="2"/>
    </row>
    <row r="109" spans="1:15">
      <c r="A109" s="29" t="s">
        <v>108</v>
      </c>
      <c r="B109" s="5"/>
      <c r="C109" s="4">
        <v>1.0999999999999999E-2</v>
      </c>
      <c r="D109" s="5">
        <f t="shared" si="12"/>
        <v>100</v>
      </c>
      <c r="E109" s="18">
        <f>IFERROR(VLOOKUP(A109,[1]TablaCobertura!$A$2:$E$500,4,FALSE)/100,1)</f>
        <v>0.91150000000000009</v>
      </c>
      <c r="F109" s="18">
        <v>0.15</v>
      </c>
      <c r="G109" s="18">
        <f t="shared" si="11"/>
        <v>0.13672500000000001</v>
      </c>
      <c r="H109" s="3">
        <f t="shared" si="8"/>
        <v>9.5103282959989755E-3</v>
      </c>
      <c r="I109" s="5">
        <f t="shared" si="13"/>
        <v>110</v>
      </c>
      <c r="J109" s="3">
        <f t="shared" si="9"/>
        <v>9.0446344297678781E-5</v>
      </c>
      <c r="K109" s="5">
        <f t="shared" si="14"/>
        <v>11060</v>
      </c>
      <c r="L109" s="3">
        <f t="shared" si="10"/>
        <v>2.2611586074419695E-5</v>
      </c>
      <c r="M109" s="5">
        <f t="shared" si="15"/>
        <v>44230</v>
      </c>
      <c r="N109" s="2"/>
      <c r="O109" s="2"/>
    </row>
    <row r="110" spans="1:15">
      <c r="A110" s="29" t="s">
        <v>109</v>
      </c>
      <c r="B110" s="5"/>
      <c r="C110" s="4">
        <v>0.01</v>
      </c>
      <c r="D110" s="5">
        <f t="shared" si="12"/>
        <v>100</v>
      </c>
      <c r="E110" s="18">
        <f>IFERROR(VLOOKUP(A110,[1]TablaCobertura!$A$2:$E$500,4,FALSE)/100,1)</f>
        <v>1</v>
      </c>
      <c r="F110" s="18">
        <v>0.15</v>
      </c>
      <c r="G110" s="18">
        <f t="shared" si="11"/>
        <v>0.15</v>
      </c>
      <c r="H110" s="3">
        <f t="shared" si="8"/>
        <v>8.5127691537305959E-3</v>
      </c>
      <c r="I110" s="5">
        <f t="shared" si="13"/>
        <v>120</v>
      </c>
      <c r="J110" s="3">
        <f t="shared" si="9"/>
        <v>7.246723866470712E-5</v>
      </c>
      <c r="K110" s="5">
        <f t="shared" si="14"/>
        <v>13800</v>
      </c>
      <c r="L110" s="3">
        <f t="shared" si="10"/>
        <v>1.811680966617678E-5</v>
      </c>
      <c r="M110" s="5">
        <f t="shared" si="15"/>
        <v>55200</v>
      </c>
      <c r="N110" s="2"/>
      <c r="O110" s="2"/>
    </row>
    <row r="111" spans="1:15">
      <c r="A111" s="29" t="s">
        <v>110</v>
      </c>
      <c r="B111" s="5" t="s">
        <v>3</v>
      </c>
      <c r="C111" s="3" t="s">
        <v>3</v>
      </c>
      <c r="D111" s="5" t="str">
        <f t="shared" si="12"/>
        <v>N/A</v>
      </c>
      <c r="E111" s="18">
        <f>IFERROR(VLOOKUP(A111,[1]TablaCobertura!$A$2:$E$500,4,FALSE)/100,1)</f>
        <v>1</v>
      </c>
      <c r="F111" s="18">
        <v>0.9</v>
      </c>
      <c r="G111" s="18">
        <f t="shared" si="11"/>
        <v>0.9</v>
      </c>
      <c r="H111" s="3" t="s">
        <v>3</v>
      </c>
      <c r="I111" s="5" t="str">
        <f t="shared" si="13"/>
        <v>N/A</v>
      </c>
      <c r="J111" s="3" t="s">
        <v>3</v>
      </c>
      <c r="K111" s="5" t="str">
        <f t="shared" si="14"/>
        <v>N/A</v>
      </c>
      <c r="L111" s="3" t="s">
        <v>3</v>
      </c>
      <c r="M111" s="5" t="str">
        <f t="shared" si="15"/>
        <v>N/A</v>
      </c>
      <c r="N111" s="2"/>
      <c r="O111" s="2"/>
    </row>
    <row r="112" spans="1:15">
      <c r="A112" s="29" t="s">
        <v>111</v>
      </c>
      <c r="B112" s="5"/>
      <c r="C112" s="4">
        <v>2E-3</v>
      </c>
      <c r="D112" s="5">
        <f t="shared" si="12"/>
        <v>500</v>
      </c>
      <c r="E112" s="18">
        <f>IFERROR(VLOOKUP(A112,[1]TablaCobertura!$A$2:$E$500,4,FALSE)/100,1)</f>
        <v>0.91299999999999992</v>
      </c>
      <c r="F112" s="18">
        <v>0.99</v>
      </c>
      <c r="G112" s="18">
        <f t="shared" si="11"/>
        <v>0.90386999999999995</v>
      </c>
      <c r="H112" s="3">
        <f t="shared" si="8"/>
        <v>1.9260818552129438E-4</v>
      </c>
      <c r="I112" s="5">
        <f t="shared" si="13"/>
        <v>5200</v>
      </c>
      <c r="J112" s="3">
        <f t="shared" si="9"/>
        <v>3.7097913129805352E-8</v>
      </c>
      <c r="K112" s="5">
        <f t="shared" si="14"/>
        <v>26955700</v>
      </c>
      <c r="L112" s="3">
        <f t="shared" si="10"/>
        <v>9.274478282451338E-9</v>
      </c>
      <c r="M112" s="5">
        <f t="shared" si="15"/>
        <v>107822780</v>
      </c>
      <c r="N112" s="2"/>
      <c r="O112" s="2"/>
    </row>
    <row r="113" spans="1:15">
      <c r="A113" s="29" t="s">
        <v>112</v>
      </c>
      <c r="B113" s="5"/>
      <c r="C113" s="4">
        <v>3.3E-3</v>
      </c>
      <c r="D113" s="5">
        <f t="shared" si="12"/>
        <v>310</v>
      </c>
      <c r="E113" s="18">
        <f>IFERROR(VLOOKUP(A113,[1]TablaCobertura!$A$2:$E$500,4,FALSE)/100,1)</f>
        <v>0.7984</v>
      </c>
      <c r="F113" s="18">
        <v>0.95</v>
      </c>
      <c r="G113" s="18">
        <f t="shared" si="11"/>
        <v>0.75847999999999993</v>
      </c>
      <c r="H113" s="3">
        <f t="shared" si="8"/>
        <v>7.9901592407370192E-4</v>
      </c>
      <c r="I113" s="5">
        <f t="shared" si="13"/>
        <v>1260</v>
      </c>
      <c r="J113" s="3">
        <f t="shared" si="9"/>
        <v>6.3842644692335179E-7</v>
      </c>
      <c r="K113" s="5">
        <f t="shared" si="14"/>
        <v>1566360</v>
      </c>
      <c r="L113" s="3">
        <f t="shared" si="10"/>
        <v>1.5960661173083795E-7</v>
      </c>
      <c r="M113" s="5">
        <f t="shared" si="15"/>
        <v>6265410</v>
      </c>
      <c r="N113" s="2"/>
      <c r="O113" s="2"/>
    </row>
    <row r="114" spans="1:15">
      <c r="A114" s="29" t="s">
        <v>113</v>
      </c>
      <c r="B114" s="5"/>
      <c r="C114" s="4">
        <v>9.1000000000000004E-3</v>
      </c>
      <c r="D114" s="5">
        <f t="shared" si="12"/>
        <v>110</v>
      </c>
      <c r="E114" s="18">
        <f>IFERROR(VLOOKUP(A114,[1]TablaCobertura!$A$2:$E$500,4,FALSE)/100,1)</f>
        <v>0.98670000000000002</v>
      </c>
      <c r="F114" s="18">
        <v>0.8</v>
      </c>
      <c r="G114" s="18">
        <f t="shared" si="11"/>
        <v>0.78936000000000006</v>
      </c>
      <c r="H114" s="3">
        <f t="shared" si="8"/>
        <v>1.9306925040585325E-3</v>
      </c>
      <c r="I114" s="5">
        <f t="shared" si="13"/>
        <v>520</v>
      </c>
      <c r="J114" s="3">
        <f t="shared" si="9"/>
        <v>3.7275735452278063E-6</v>
      </c>
      <c r="K114" s="5">
        <f t="shared" si="14"/>
        <v>268280</v>
      </c>
      <c r="L114" s="3">
        <f t="shared" si="10"/>
        <v>9.3189338630695157E-7</v>
      </c>
      <c r="M114" s="5">
        <f t="shared" si="15"/>
        <v>1073090</v>
      </c>
      <c r="N114" s="2"/>
      <c r="O114" s="2"/>
    </row>
    <row r="115" spans="1:15">
      <c r="A115" s="29" t="s">
        <v>114</v>
      </c>
      <c r="B115" s="5"/>
      <c r="C115" s="4">
        <v>4.0000000000000001E-3</v>
      </c>
      <c r="D115" s="5">
        <f t="shared" si="12"/>
        <v>250</v>
      </c>
      <c r="E115" s="18">
        <f>IFERROR(VLOOKUP(A115,[1]TablaCobertura!$A$2:$E$500,4,FALSE)/100,1)</f>
        <v>0.99470000000000003</v>
      </c>
      <c r="F115" s="18">
        <v>0.95</v>
      </c>
      <c r="G115" s="18">
        <f t="shared" si="11"/>
        <v>0.94496499999999994</v>
      </c>
      <c r="H115" s="3">
        <f t="shared" si="8"/>
        <v>2.2097525552936545E-4</v>
      </c>
      <c r="I115" s="5">
        <f t="shared" si="13"/>
        <v>4530</v>
      </c>
      <c r="J115" s="3">
        <f t="shared" si="9"/>
        <v>4.8830063556268359E-8</v>
      </c>
      <c r="K115" s="5">
        <f t="shared" si="14"/>
        <v>20479190</v>
      </c>
      <c r="L115" s="3">
        <f t="shared" si="10"/>
        <v>1.220751588906709E-8</v>
      </c>
      <c r="M115" s="5">
        <f t="shared" si="15"/>
        <v>81916750</v>
      </c>
      <c r="N115" s="2"/>
      <c r="O115" s="2"/>
    </row>
    <row r="116" spans="1:15">
      <c r="A116" s="29" t="s">
        <v>115</v>
      </c>
      <c r="B116" s="5"/>
      <c r="C116" s="4">
        <v>1.4E-2</v>
      </c>
      <c r="D116" s="5">
        <f t="shared" si="12"/>
        <v>80</v>
      </c>
      <c r="E116" s="18">
        <f>IFERROR(VLOOKUP(A116,[1]TablaCobertura!$A$2:$E$500,4,FALSE)/100,1)</f>
        <v>1</v>
      </c>
      <c r="F116" s="18">
        <v>0.95</v>
      </c>
      <c r="G116" s="18">
        <f t="shared" si="11"/>
        <v>0.95</v>
      </c>
      <c r="H116" s="3">
        <f t="shared" si="8"/>
        <v>7.0943549204418828E-4</v>
      </c>
      <c r="I116" s="5">
        <f t="shared" si="13"/>
        <v>1410</v>
      </c>
      <c r="J116" s="3">
        <f t="shared" si="9"/>
        <v>5.0329871737197951E-7</v>
      </c>
      <c r="K116" s="5">
        <f t="shared" si="14"/>
        <v>1986900</v>
      </c>
      <c r="L116" s="3">
        <f t="shared" si="10"/>
        <v>1.2582467934299488E-7</v>
      </c>
      <c r="M116" s="5">
        <f t="shared" si="15"/>
        <v>7947570</v>
      </c>
      <c r="N116" s="2"/>
      <c r="O116" s="2"/>
    </row>
    <row r="117" spans="1:15">
      <c r="A117" s="29" t="s">
        <v>116</v>
      </c>
      <c r="B117" s="35"/>
      <c r="C117" s="4">
        <v>0.04</v>
      </c>
      <c r="D117" s="5">
        <f t="shared" si="12"/>
        <v>30</v>
      </c>
      <c r="E117" s="18">
        <f>IFERROR(VLOOKUP(A117,[1]TablaCobertura!$A$2:$E$500,4,FALSE)/100,1)</f>
        <v>0.89249999999999996</v>
      </c>
      <c r="F117" s="18">
        <v>0.95</v>
      </c>
      <c r="G117" s="18">
        <f t="shared" si="11"/>
        <v>0.84787499999999993</v>
      </c>
      <c r="H117" s="3">
        <f t="shared" si="8"/>
        <v>6.2986176164623224E-3</v>
      </c>
      <c r="I117" s="5">
        <f t="shared" si="13"/>
        <v>160</v>
      </c>
      <c r="J117" s="3">
        <f t="shared" si="9"/>
        <v>3.9672583878409511E-5</v>
      </c>
      <c r="K117" s="5">
        <f t="shared" si="14"/>
        <v>25210</v>
      </c>
      <c r="L117" s="3">
        <f t="shared" si="10"/>
        <v>9.9181459696023778E-6</v>
      </c>
      <c r="M117" s="5">
        <f t="shared" si="15"/>
        <v>100830</v>
      </c>
      <c r="N117" s="2"/>
      <c r="O117" s="2"/>
    </row>
    <row r="118" spans="1:15">
      <c r="A118" s="29" t="s">
        <v>117</v>
      </c>
      <c r="B118" s="5"/>
      <c r="C118" s="4">
        <v>6.0000000000000001E-3</v>
      </c>
      <c r="D118" s="5">
        <f t="shared" si="12"/>
        <v>170</v>
      </c>
      <c r="E118" s="18">
        <f>IFERROR(VLOOKUP(A118,[1]TablaCobertura!$A$2:$E$500,4,FALSE)/100,1)</f>
        <v>0.8649</v>
      </c>
      <c r="F118" s="18">
        <v>0.95</v>
      </c>
      <c r="G118" s="18">
        <f t="shared" si="11"/>
        <v>0.82165499999999991</v>
      </c>
      <c r="H118" s="3">
        <f t="shared" si="8"/>
        <v>1.0753715062498065E-3</v>
      </c>
      <c r="I118" s="5">
        <f t="shared" si="13"/>
        <v>930</v>
      </c>
      <c r="J118" s="3">
        <f t="shared" si="9"/>
        <v>1.1564238764539775E-6</v>
      </c>
      <c r="K118" s="5">
        <f t="shared" si="14"/>
        <v>864740</v>
      </c>
      <c r="L118" s="3">
        <f t="shared" si="10"/>
        <v>2.8910596911349438E-7</v>
      </c>
      <c r="M118" s="5">
        <f t="shared" si="15"/>
        <v>3458940</v>
      </c>
      <c r="N118" s="2"/>
      <c r="O118" s="2"/>
    </row>
    <row r="119" spans="1:15">
      <c r="A119" s="29" t="s">
        <v>118</v>
      </c>
      <c r="B119" s="5"/>
      <c r="C119" s="4">
        <v>2E-3</v>
      </c>
      <c r="D119" s="5">
        <f t="shared" si="12"/>
        <v>500</v>
      </c>
      <c r="E119" s="18">
        <f>IFERROR(VLOOKUP(A119,[1]TablaCobertura!$A$2:$E$500,4,FALSE)/100,1)</f>
        <v>0.98560000000000003</v>
      </c>
      <c r="F119" s="18">
        <v>0.7</v>
      </c>
      <c r="G119" s="18">
        <f t="shared" si="11"/>
        <v>0.68991999999999998</v>
      </c>
      <c r="H119" s="3">
        <f t="shared" si="8"/>
        <v>6.2101690396476682E-4</v>
      </c>
      <c r="I119" s="5">
        <f t="shared" si="13"/>
        <v>1620</v>
      </c>
      <c r="J119" s="3">
        <f t="shared" si="9"/>
        <v>3.8566199500998441E-7</v>
      </c>
      <c r="K119" s="5">
        <f t="shared" si="14"/>
        <v>2592950</v>
      </c>
      <c r="L119" s="3">
        <f t="shared" si="10"/>
        <v>9.6415498752496103E-8</v>
      </c>
      <c r="M119" s="5">
        <f t="shared" si="15"/>
        <v>10371780</v>
      </c>
      <c r="N119" s="2"/>
      <c r="O119" s="2"/>
    </row>
    <row r="120" spans="1:15">
      <c r="A120" s="29" t="s">
        <v>119</v>
      </c>
      <c r="B120" s="5"/>
      <c r="C120" s="4">
        <f>1/159</f>
        <v>6.2893081761006293E-3</v>
      </c>
      <c r="D120" s="5">
        <f t="shared" si="12"/>
        <v>160</v>
      </c>
      <c r="E120" s="18">
        <f>IFERROR(VLOOKUP(A120,[1]TablaCobertura!$A$2:$E$500,4,FALSE)/100,1)</f>
        <v>0.94769999999999999</v>
      </c>
      <c r="F120" s="18">
        <v>0.95</v>
      </c>
      <c r="G120" s="18">
        <f t="shared" si="11"/>
        <v>0.90031499999999998</v>
      </c>
      <c r="H120" s="3">
        <f t="shared" si="8"/>
        <v>6.3051991533063481E-4</v>
      </c>
      <c r="I120" s="5">
        <f t="shared" si="13"/>
        <v>1590</v>
      </c>
      <c r="J120" s="3">
        <f t="shared" si="9"/>
        <v>3.9755536362855089E-7</v>
      </c>
      <c r="K120" s="5">
        <f t="shared" si="14"/>
        <v>2515380</v>
      </c>
      <c r="L120" s="3">
        <f t="shared" si="10"/>
        <v>9.9388840907137723E-8</v>
      </c>
      <c r="M120" s="5">
        <f t="shared" si="15"/>
        <v>10061500</v>
      </c>
      <c r="N120" s="2"/>
      <c r="O120" s="2"/>
    </row>
    <row r="121" spans="1:15">
      <c r="A121" s="29" t="s">
        <v>120</v>
      </c>
      <c r="B121" s="5"/>
      <c r="C121" s="4">
        <f>1/225</f>
        <v>4.4444444444444444E-3</v>
      </c>
      <c r="D121" s="5">
        <f t="shared" si="12"/>
        <v>230</v>
      </c>
      <c r="E121" s="18">
        <f>IFERROR(VLOOKUP(A121,[1]TablaCobertura!$A$2:$E$500,4,FALSE)/100,1)</f>
        <v>0.80299999999999994</v>
      </c>
      <c r="F121" s="18">
        <v>0.95</v>
      </c>
      <c r="G121" s="18">
        <f t="shared" si="11"/>
        <v>0.76284999999999992</v>
      </c>
      <c r="H121" s="3">
        <f t="shared" si="8"/>
        <v>1.0575856855119686E-3</v>
      </c>
      <c r="I121" s="5">
        <f t="shared" si="13"/>
        <v>950</v>
      </c>
      <c r="J121" s="3">
        <f t="shared" si="9"/>
        <v>1.1184874821998204E-6</v>
      </c>
      <c r="K121" s="5">
        <f t="shared" si="14"/>
        <v>894070</v>
      </c>
      <c r="L121" s="3">
        <f t="shared" si="10"/>
        <v>2.7962187054995511E-7</v>
      </c>
      <c r="M121" s="5">
        <f t="shared" si="15"/>
        <v>3576260</v>
      </c>
      <c r="N121" s="2"/>
      <c r="O121" s="2"/>
    </row>
    <row r="122" spans="1:15">
      <c r="A122" s="29" t="s">
        <v>121</v>
      </c>
      <c r="B122" s="5"/>
      <c r="C122" s="4">
        <v>9.1000000000000004E-3</v>
      </c>
      <c r="D122" s="5">
        <f t="shared" si="12"/>
        <v>110</v>
      </c>
      <c r="E122" s="18">
        <f>IFERROR(VLOOKUP(A122,[1]TablaCobertura!$A$2:$E$500,4,FALSE)/100,1)</f>
        <v>1</v>
      </c>
      <c r="F122" s="18">
        <v>0.95</v>
      </c>
      <c r="G122" s="18">
        <f t="shared" si="11"/>
        <v>0.95</v>
      </c>
      <c r="H122" s="3">
        <f t="shared" si="8"/>
        <v>4.5896777642721371E-4</v>
      </c>
      <c r="I122" s="5">
        <f t="shared" si="13"/>
        <v>2180</v>
      </c>
      <c r="J122" s="3">
        <f t="shared" si="9"/>
        <v>2.1065141979854082E-7</v>
      </c>
      <c r="K122" s="5">
        <f t="shared" si="14"/>
        <v>4747180</v>
      </c>
      <c r="L122" s="3">
        <f t="shared" si="10"/>
        <v>5.2662854949635206E-8</v>
      </c>
      <c r="M122" s="5">
        <f t="shared" si="15"/>
        <v>18988720</v>
      </c>
      <c r="N122" s="2"/>
      <c r="O122" s="2"/>
    </row>
    <row r="123" spans="1:15">
      <c r="A123" s="29" t="s">
        <v>122</v>
      </c>
      <c r="B123" s="5">
        <f>1/500000</f>
        <v>1.9999999999999999E-6</v>
      </c>
      <c r="C123" s="4">
        <f>2*SQRT(B123)*(1-SQRT(B123))</f>
        <v>2.82442712474619E-3</v>
      </c>
      <c r="D123" s="5">
        <f t="shared" si="12"/>
        <v>360</v>
      </c>
      <c r="E123" s="18">
        <f>IFERROR(VLOOKUP(A123,[1]TablaCobertura!$A$2:$E$500,4,FALSE)/100,1)</f>
        <v>0.72599999999999998</v>
      </c>
      <c r="F123" s="18">
        <v>0.95</v>
      </c>
      <c r="G123" s="18">
        <f t="shared" si="11"/>
        <v>0.68969999999999998</v>
      </c>
      <c r="H123" s="3">
        <f t="shared" si="8"/>
        <v>8.7813034120097434E-4</v>
      </c>
      <c r="I123" s="5">
        <f t="shared" si="13"/>
        <v>1140</v>
      </c>
      <c r="J123" s="3">
        <f t="shared" si="9"/>
        <v>7.7111289613773963E-7</v>
      </c>
      <c r="K123" s="5">
        <f t="shared" si="14"/>
        <v>1296830</v>
      </c>
      <c r="L123" s="3">
        <f t="shared" si="10"/>
        <v>1.9277822403443491E-7</v>
      </c>
      <c r="M123" s="5">
        <f t="shared" si="15"/>
        <v>5187310</v>
      </c>
      <c r="N123" s="2"/>
      <c r="O123" s="2"/>
    </row>
    <row r="124" spans="1:15">
      <c r="A124" s="29" t="s">
        <v>123</v>
      </c>
      <c r="B124" s="5"/>
      <c r="C124" s="4">
        <f>1/159</f>
        <v>6.2893081761006293E-3</v>
      </c>
      <c r="D124" s="5">
        <f t="shared" si="12"/>
        <v>160</v>
      </c>
      <c r="E124" s="18">
        <f>IFERROR(VLOOKUP(A124,[1]TablaCobertura!$A$2:$E$500,4,FALSE)/100,1)</f>
        <v>1</v>
      </c>
      <c r="F124" s="18">
        <v>0.9</v>
      </c>
      <c r="G124" s="18">
        <f t="shared" si="11"/>
        <v>0.9</v>
      </c>
      <c r="H124" s="3">
        <f t="shared" si="8"/>
        <v>6.3251106894370642E-4</v>
      </c>
      <c r="I124" s="5">
        <f t="shared" si="13"/>
        <v>1590</v>
      </c>
      <c r="J124" s="3">
        <f t="shared" si="9"/>
        <v>4.0007025233631011E-7</v>
      </c>
      <c r="K124" s="5">
        <f t="shared" si="14"/>
        <v>2499570</v>
      </c>
      <c r="L124" s="3">
        <f t="shared" si="10"/>
        <v>1.0001756308407753E-7</v>
      </c>
      <c r="M124" s="5">
        <f t="shared" si="15"/>
        <v>9998250</v>
      </c>
      <c r="N124" s="2"/>
      <c r="O124" s="2"/>
    </row>
    <row r="125" spans="1:15">
      <c r="A125" s="29" t="s">
        <v>124</v>
      </c>
      <c r="B125" s="5">
        <f>1/600000</f>
        <v>1.6666666666666667E-6</v>
      </c>
      <c r="C125" s="4">
        <f>2*SQRT(B125)*(1-SQRT(B125))</f>
        <v>2.5786555641382778E-3</v>
      </c>
      <c r="D125" s="5">
        <f t="shared" si="12"/>
        <v>390</v>
      </c>
      <c r="E125" s="18">
        <f>IFERROR(VLOOKUP(A125,[1]TablaCobertura!$A$2:$E$500,4,FALSE)/100,1)</f>
        <v>1</v>
      </c>
      <c r="F125" s="18">
        <v>0.95</v>
      </c>
      <c r="G125" s="18">
        <f t="shared" si="11"/>
        <v>0.95</v>
      </c>
      <c r="H125" s="3">
        <f t="shared" si="8"/>
        <v>1.2924940341552907E-4</v>
      </c>
      <c r="I125" s="5">
        <f t="shared" si="13"/>
        <v>7740</v>
      </c>
      <c r="J125" s="3">
        <f t="shared" si="9"/>
        <v>1.6705408283270179E-8</v>
      </c>
      <c r="K125" s="5">
        <f t="shared" si="14"/>
        <v>59860860</v>
      </c>
      <c r="L125" s="3">
        <f t="shared" si="10"/>
        <v>4.1763520708175447E-9</v>
      </c>
      <c r="M125" s="5">
        <f t="shared" si="15"/>
        <v>239443420</v>
      </c>
      <c r="N125" s="2"/>
      <c r="O125" s="2"/>
    </row>
    <row r="126" spans="1:15">
      <c r="A126" s="29" t="s">
        <v>125</v>
      </c>
      <c r="B126" s="5"/>
      <c r="C126" s="4">
        <v>9.1000000000000004E-3</v>
      </c>
      <c r="D126" s="5">
        <f t="shared" si="12"/>
        <v>110</v>
      </c>
      <c r="E126" s="18">
        <f>IFERROR(VLOOKUP(A126,[1]TablaCobertura!$A$2:$E$500,4,FALSE)/100,1)</f>
        <v>0.94330000000000003</v>
      </c>
      <c r="F126" s="18">
        <v>0.95</v>
      </c>
      <c r="G126" s="18">
        <f t="shared" si="11"/>
        <v>0.89613500000000001</v>
      </c>
      <c r="H126" s="3">
        <f t="shared" si="8"/>
        <v>9.5294258333746397E-4</v>
      </c>
      <c r="I126" s="5">
        <f t="shared" si="13"/>
        <v>1050</v>
      </c>
      <c r="J126" s="3">
        <f t="shared" si="9"/>
        <v>9.0809956713787944E-7</v>
      </c>
      <c r="K126" s="5">
        <f t="shared" si="14"/>
        <v>1101210</v>
      </c>
      <c r="L126" s="3">
        <f t="shared" si="10"/>
        <v>2.2702489178446986E-7</v>
      </c>
      <c r="M126" s="5">
        <f t="shared" si="15"/>
        <v>4404810</v>
      </c>
      <c r="N126" s="2"/>
      <c r="O126" s="2"/>
    </row>
    <row r="127" spans="1:15">
      <c r="A127" s="29" t="s">
        <v>126</v>
      </c>
      <c r="B127" s="5"/>
      <c r="C127" s="4">
        <v>0.01</v>
      </c>
      <c r="D127" s="5">
        <f t="shared" si="12"/>
        <v>100</v>
      </c>
      <c r="E127" s="18">
        <f>IFERROR(VLOOKUP(A127,[1]TablaCobertura!$A$2:$E$500,4,FALSE)/100,1)</f>
        <v>0.87250000000000005</v>
      </c>
      <c r="F127" s="18">
        <v>0.9</v>
      </c>
      <c r="G127" s="18">
        <f t="shared" si="11"/>
        <v>0.78525000000000011</v>
      </c>
      <c r="H127" s="3">
        <f t="shared" si="8"/>
        <v>2.1644967104185605E-3</v>
      </c>
      <c r="I127" s="5">
        <f t="shared" si="13"/>
        <v>470</v>
      </c>
      <c r="J127" s="3">
        <f t="shared" si="9"/>
        <v>4.6850460094127697E-6</v>
      </c>
      <c r="K127" s="5">
        <f t="shared" si="14"/>
        <v>213450</v>
      </c>
      <c r="L127" s="3">
        <f t="shared" si="10"/>
        <v>1.1712615023531924E-6</v>
      </c>
      <c r="M127" s="5">
        <f t="shared" si="15"/>
        <v>853790</v>
      </c>
      <c r="N127" s="2"/>
      <c r="O127" s="2"/>
    </row>
    <row r="128" spans="1:15">
      <c r="A128" s="29" t="s">
        <v>127</v>
      </c>
      <c r="B128" s="5" t="s">
        <v>3</v>
      </c>
      <c r="C128" s="3" t="s">
        <v>3</v>
      </c>
      <c r="D128" s="5" t="str">
        <f t="shared" si="12"/>
        <v>N/A</v>
      </c>
      <c r="E128" s="18">
        <f>IFERROR(VLOOKUP(A128,[1]TablaCobertura!$A$2:$E$500,4,FALSE)/100,1)</f>
        <v>0.71819999999999995</v>
      </c>
      <c r="F128" s="18">
        <v>0.95</v>
      </c>
      <c r="G128" s="18">
        <f t="shared" si="11"/>
        <v>0.68228999999999995</v>
      </c>
      <c r="H128" s="3" t="s">
        <v>3</v>
      </c>
      <c r="I128" s="5" t="str">
        <f t="shared" si="13"/>
        <v>N/A</v>
      </c>
      <c r="J128" s="3" t="s">
        <v>3</v>
      </c>
      <c r="K128" s="5" t="str">
        <f t="shared" si="14"/>
        <v>N/A</v>
      </c>
      <c r="L128" s="3" t="s">
        <v>3</v>
      </c>
      <c r="M128" s="5" t="str">
        <f t="shared" si="15"/>
        <v>N/A</v>
      </c>
      <c r="N128" s="2"/>
      <c r="O128" s="2"/>
    </row>
    <row r="129" spans="1:15">
      <c r="A129" s="29" t="s">
        <v>128</v>
      </c>
      <c r="B129" s="30">
        <v>2.9999999999999997E-4</v>
      </c>
      <c r="C129" s="4">
        <f>2*SQRT(B129)*(1-SQRT(B129))</f>
        <v>3.404101615137755E-2</v>
      </c>
      <c r="D129" s="5">
        <f t="shared" si="12"/>
        <v>30</v>
      </c>
      <c r="E129" s="18">
        <f>IFERROR(VLOOKUP(A129,[1]TablaCobertura!$A$2:$E$500,4,FALSE)/100,1)</f>
        <v>1</v>
      </c>
      <c r="F129" s="18">
        <v>0.9</v>
      </c>
      <c r="G129" s="18">
        <f t="shared" si="11"/>
        <v>0.9</v>
      </c>
      <c r="H129" s="3">
        <f t="shared" si="8"/>
        <v>3.5116889287249604E-3</v>
      </c>
      <c r="I129" s="5">
        <f t="shared" si="13"/>
        <v>290</v>
      </c>
      <c r="J129" s="3">
        <f t="shared" si="9"/>
        <v>1.233195913212946E-5</v>
      </c>
      <c r="K129" s="5">
        <f t="shared" si="14"/>
        <v>81100</v>
      </c>
      <c r="L129" s="3">
        <f t="shared" si="10"/>
        <v>3.082989783032365E-6</v>
      </c>
      <c r="M129" s="5">
        <f t="shared" si="15"/>
        <v>324370</v>
      </c>
      <c r="N129" s="2"/>
      <c r="O129" s="2"/>
    </row>
    <row r="130" spans="1:15">
      <c r="A130" s="29" t="s">
        <v>129</v>
      </c>
      <c r="B130" s="5"/>
      <c r="C130" s="4">
        <v>0.02</v>
      </c>
      <c r="D130" s="5">
        <f t="shared" si="12"/>
        <v>50</v>
      </c>
      <c r="E130" s="18">
        <f>IFERROR(VLOOKUP(A130,[1]TablaCobertura!$A$2:$E$500,4,FALSE)/100,1)</f>
        <v>1</v>
      </c>
      <c r="F130" s="18">
        <v>0.99</v>
      </c>
      <c r="G130" s="18">
        <f t="shared" si="11"/>
        <v>0.99</v>
      </c>
      <c r="H130" s="3">
        <f t="shared" si="8"/>
        <v>2.0403999183840052E-4</v>
      </c>
      <c r="I130" s="5">
        <f t="shared" si="13"/>
        <v>4910</v>
      </c>
      <c r="J130" s="3">
        <f t="shared" si="9"/>
        <v>4.1632318269414546E-8</v>
      </c>
      <c r="K130" s="5">
        <f t="shared" si="14"/>
        <v>24019810</v>
      </c>
      <c r="L130" s="3">
        <f t="shared" si="10"/>
        <v>1.0408079567353636E-8</v>
      </c>
      <c r="M130" s="5">
        <f t="shared" si="15"/>
        <v>96079210</v>
      </c>
      <c r="N130" s="2"/>
      <c r="O130" s="2"/>
    </row>
    <row r="131" spans="1:15">
      <c r="A131" s="29" t="s">
        <v>130</v>
      </c>
      <c r="B131" s="33">
        <v>2.0000000000000002E-5</v>
      </c>
      <c r="C131" s="4">
        <f>2*SQRT(B131)*(1-SQRT(B131))</f>
        <v>8.9042719099991594E-3</v>
      </c>
      <c r="D131" s="5">
        <f t="shared" si="12"/>
        <v>120</v>
      </c>
      <c r="E131" s="18">
        <f>IFERROR(VLOOKUP(A131,[1]TablaCobertura!$A$2:$E$500,4,FALSE)/100,1)</f>
        <v>1</v>
      </c>
      <c r="F131" s="18">
        <v>0.95</v>
      </c>
      <c r="G131" s="18">
        <f t="shared" si="11"/>
        <v>0.95</v>
      </c>
      <c r="H131" s="3">
        <f t="shared" si="8"/>
        <v>4.490118126066974E-4</v>
      </c>
      <c r="I131" s="5">
        <f t="shared" si="13"/>
        <v>2230</v>
      </c>
      <c r="J131" s="3">
        <f t="shared" si="9"/>
        <v>2.0161160786035195E-7</v>
      </c>
      <c r="K131" s="5">
        <f t="shared" si="14"/>
        <v>4960040</v>
      </c>
      <c r="L131" s="3">
        <f t="shared" si="10"/>
        <v>5.0402901965087989E-8</v>
      </c>
      <c r="M131" s="5">
        <f t="shared" si="15"/>
        <v>19840130</v>
      </c>
      <c r="N131" s="2"/>
      <c r="O131" s="2"/>
    </row>
    <row r="132" spans="1:15">
      <c r="A132" s="29" t="s">
        <v>131</v>
      </c>
      <c r="B132" s="5"/>
      <c r="C132" s="4">
        <v>2E-3</v>
      </c>
      <c r="D132" s="5">
        <f t="shared" si="12"/>
        <v>500</v>
      </c>
      <c r="E132" s="18">
        <f>IFERROR(VLOOKUP(A132,[1]TablaCobertura!$A$2:$E$500,4,FALSE)/100,1)</f>
        <v>0.89819999999999989</v>
      </c>
      <c r="F132" s="18">
        <v>0.95</v>
      </c>
      <c r="G132" s="18">
        <f t="shared" si="11"/>
        <v>0.85328999999999988</v>
      </c>
      <c r="H132" s="3">
        <f t="shared" ref="H132:H193" si="16">((1-G132)*C132)/(1-C132*G132)</f>
        <v>2.9392160072536615E-4</v>
      </c>
      <c r="I132" s="5">
        <f t="shared" si="13"/>
        <v>3410</v>
      </c>
      <c r="J132" s="3">
        <f t="shared" ref="J132:J193" si="17">H132*H132</f>
        <v>8.6389907372961552E-8</v>
      </c>
      <c r="K132" s="5">
        <f t="shared" si="14"/>
        <v>11575430</v>
      </c>
      <c r="L132" s="3">
        <f t="shared" ref="L132:L193" si="18">J132*0.25</f>
        <v>2.1597476843240388E-8</v>
      </c>
      <c r="M132" s="5">
        <f t="shared" si="15"/>
        <v>46301710</v>
      </c>
      <c r="N132" s="2"/>
      <c r="O132" s="2"/>
    </row>
    <row r="133" spans="1:15">
      <c r="A133" s="29" t="s">
        <v>132</v>
      </c>
      <c r="B133" s="5"/>
      <c r="C133" s="4">
        <v>0.01</v>
      </c>
      <c r="D133" s="5">
        <f t="shared" si="12"/>
        <v>100</v>
      </c>
      <c r="E133" s="18">
        <f>IFERROR(VLOOKUP(A133,[1]TablaCobertura!$A$2:$E$500,4,FALSE)/100,1)</f>
        <v>0.98430000000000006</v>
      </c>
      <c r="F133" s="18">
        <v>0.8</v>
      </c>
      <c r="G133" s="18">
        <f t="shared" ref="G133:G196" si="19">E133*F133</f>
        <v>0.78744000000000014</v>
      </c>
      <c r="H133" s="3">
        <f t="shared" si="16"/>
        <v>2.1424706710521314E-3</v>
      </c>
      <c r="I133" s="5">
        <f t="shared" si="13"/>
        <v>470</v>
      </c>
      <c r="J133" s="3">
        <f t="shared" si="17"/>
        <v>4.5901805763185703E-6</v>
      </c>
      <c r="K133" s="5">
        <f t="shared" si="14"/>
        <v>217860</v>
      </c>
      <c r="L133" s="3">
        <f t="shared" si="18"/>
        <v>1.1475451440796426E-6</v>
      </c>
      <c r="M133" s="5">
        <f t="shared" si="15"/>
        <v>871430</v>
      </c>
      <c r="N133" s="2"/>
      <c r="O133" s="2"/>
    </row>
    <row r="134" spans="1:15">
      <c r="A134" s="29" t="s">
        <v>133</v>
      </c>
      <c r="B134" s="30">
        <v>5.0000000000000001E-4</v>
      </c>
      <c r="C134" s="4">
        <f>2*SQRT(B134)*(1-SQRT(B134))</f>
        <v>4.3721359549995793E-2</v>
      </c>
      <c r="D134" s="5">
        <f t="shared" ref="D134:D197" si="20">IFERROR(_xlfn.CEILING.PRECISE(1/C134,10),"N/A")</f>
        <v>30</v>
      </c>
      <c r="E134" s="18">
        <f>IFERROR(VLOOKUP(A134,[1]TablaCobertura!$A$2:$E$500,4,FALSE)/100,1)</f>
        <v>0.94090000000000007</v>
      </c>
      <c r="F134" s="18">
        <v>0.9</v>
      </c>
      <c r="G134" s="18">
        <f t="shared" si="19"/>
        <v>0.84681000000000006</v>
      </c>
      <c r="H134" s="3">
        <f t="shared" si="16"/>
        <v>6.9551815153946527E-3</v>
      </c>
      <c r="I134" s="5">
        <f t="shared" ref="I134:I197" si="21">IFERROR(_xlfn.CEILING.PRECISE(1/H134,10),"N/A")</f>
        <v>150</v>
      </c>
      <c r="J134" s="3">
        <f t="shared" si="17"/>
        <v>4.8374549912087459E-5</v>
      </c>
      <c r="K134" s="5">
        <f t="shared" ref="K134:K197" si="22">IFERROR(_xlfn.CEILING.PRECISE(1/J134,10),"N/A")</f>
        <v>20680</v>
      </c>
      <c r="L134" s="3">
        <f t="shared" si="18"/>
        <v>1.2093637478021865E-5</v>
      </c>
      <c r="M134" s="5">
        <f t="shared" ref="M134:M197" si="23">IFERROR(_xlfn.CEILING.PRECISE(1/L134,10),"N/A")</f>
        <v>82690</v>
      </c>
      <c r="N134" s="2"/>
      <c r="O134" s="2"/>
    </row>
    <row r="135" spans="1:15">
      <c r="A135" s="29" t="s">
        <v>134</v>
      </c>
      <c r="B135" s="5"/>
      <c r="C135" s="4">
        <v>3.3E-3</v>
      </c>
      <c r="D135" s="5">
        <f t="shared" si="20"/>
        <v>310</v>
      </c>
      <c r="E135" s="18">
        <f>IFERROR(VLOOKUP(A135,[1]TablaCobertura!$A$2:$E$500,4,FALSE)/100,1)</f>
        <v>1</v>
      </c>
      <c r="F135" s="18">
        <v>0.5</v>
      </c>
      <c r="G135" s="18">
        <f t="shared" si="19"/>
        <v>0.5</v>
      </c>
      <c r="H135" s="3">
        <f t="shared" si="16"/>
        <v>1.6527269995492563E-3</v>
      </c>
      <c r="I135" s="5">
        <f t="shared" si="21"/>
        <v>610</v>
      </c>
      <c r="J135" s="3">
        <f t="shared" si="17"/>
        <v>2.7315065350390873E-6</v>
      </c>
      <c r="K135" s="5">
        <f t="shared" si="22"/>
        <v>366100</v>
      </c>
      <c r="L135" s="3">
        <f t="shared" si="18"/>
        <v>6.8287663375977182E-7</v>
      </c>
      <c r="M135" s="5">
        <f t="shared" si="23"/>
        <v>1464400</v>
      </c>
      <c r="N135" s="2"/>
      <c r="O135" s="2"/>
    </row>
    <row r="136" spans="1:15">
      <c r="A136" s="29" t="s">
        <v>135</v>
      </c>
      <c r="B136" s="5"/>
      <c r="C136" s="4">
        <v>2E-3</v>
      </c>
      <c r="D136" s="5">
        <f t="shared" si="20"/>
        <v>500</v>
      </c>
      <c r="E136" s="18">
        <f>IFERROR(VLOOKUP(A136,[1]TablaCobertura!$A$2:$E$500,4,FALSE)/100,1)</f>
        <v>0.99959999999999993</v>
      </c>
      <c r="F136" s="18">
        <v>0.8</v>
      </c>
      <c r="G136" s="18">
        <f t="shared" si="19"/>
        <v>0.79967999999999995</v>
      </c>
      <c r="H136" s="3">
        <f t="shared" si="16"/>
        <v>4.0128179405013215E-4</v>
      </c>
      <c r="I136" s="5">
        <f t="shared" si="21"/>
        <v>2500</v>
      </c>
      <c r="J136" s="3">
        <f t="shared" si="17"/>
        <v>1.6102707823609267E-7</v>
      </c>
      <c r="K136" s="5">
        <f t="shared" si="22"/>
        <v>6210140</v>
      </c>
      <c r="L136" s="3">
        <f t="shared" si="18"/>
        <v>4.0256769559023167E-8</v>
      </c>
      <c r="M136" s="5">
        <f t="shared" si="23"/>
        <v>24840550</v>
      </c>
      <c r="N136" s="2"/>
      <c r="O136" s="2"/>
    </row>
    <row r="137" spans="1:15">
      <c r="A137" s="29" t="s">
        <v>136</v>
      </c>
      <c r="B137" s="5"/>
      <c r="C137" s="4">
        <v>2E-3</v>
      </c>
      <c r="D137" s="5">
        <f t="shared" si="20"/>
        <v>500</v>
      </c>
      <c r="E137" s="18">
        <f>IFERROR(VLOOKUP(A137,[1]TablaCobertura!$A$2:$E$500,4,FALSE)/100,1)</f>
        <v>0.95459999999999989</v>
      </c>
      <c r="F137" s="18">
        <v>0.99</v>
      </c>
      <c r="G137" s="18">
        <f t="shared" si="19"/>
        <v>0.94505399999999984</v>
      </c>
      <c r="H137" s="3">
        <f t="shared" si="16"/>
        <v>1.1010010108185595E-4</v>
      </c>
      <c r="I137" s="5">
        <f t="shared" si="21"/>
        <v>9090</v>
      </c>
      <c r="J137" s="3">
        <f t="shared" si="17"/>
        <v>1.2122032258234896E-8</v>
      </c>
      <c r="K137" s="5">
        <f t="shared" si="22"/>
        <v>82494420</v>
      </c>
      <c r="L137" s="3">
        <f t="shared" si="18"/>
        <v>3.030508064558724E-9</v>
      </c>
      <c r="M137" s="5">
        <f t="shared" si="23"/>
        <v>329977680</v>
      </c>
      <c r="N137" s="2"/>
      <c r="O137" s="2"/>
    </row>
    <row r="138" spans="1:15">
      <c r="A138" s="29" t="s">
        <v>137</v>
      </c>
      <c r="B138" s="5"/>
      <c r="C138" s="4">
        <v>6.0000000000000001E-3</v>
      </c>
      <c r="D138" s="5">
        <f t="shared" si="20"/>
        <v>170</v>
      </c>
      <c r="E138" s="18">
        <f>IFERROR(VLOOKUP(A138,[1]TablaCobertura!$A$2:$E$500,4,FALSE)/100,1)</f>
        <v>0.94069999999999998</v>
      </c>
      <c r="F138" s="18">
        <v>0.9</v>
      </c>
      <c r="G138" s="18">
        <f t="shared" si="19"/>
        <v>0.84662999999999999</v>
      </c>
      <c r="H138" s="3">
        <f t="shared" si="16"/>
        <v>9.2491838189799776E-4</v>
      </c>
      <c r="I138" s="5">
        <f t="shared" si="21"/>
        <v>1090</v>
      </c>
      <c r="J138" s="3">
        <f t="shared" si="17"/>
        <v>8.5547401317281047E-7</v>
      </c>
      <c r="K138" s="5">
        <f t="shared" si="22"/>
        <v>1168950</v>
      </c>
      <c r="L138" s="3">
        <f t="shared" si="18"/>
        <v>2.1386850329320262E-7</v>
      </c>
      <c r="M138" s="5">
        <f t="shared" si="23"/>
        <v>4675780</v>
      </c>
      <c r="N138" s="2"/>
      <c r="O138" s="2"/>
    </row>
    <row r="139" spans="1:15">
      <c r="A139" s="29" t="s">
        <v>138</v>
      </c>
      <c r="B139" s="5">
        <f>1/70000</f>
        <v>1.4285714285714285E-5</v>
      </c>
      <c r="C139" s="4">
        <f>2*SQRT(B139)*(1-SQRT(B139))</f>
        <v>7.5307180316131154E-3</v>
      </c>
      <c r="D139" s="5">
        <f t="shared" si="20"/>
        <v>140</v>
      </c>
      <c r="E139" s="18">
        <f>IFERROR(VLOOKUP(A139,[1]TablaCobertura!$A$2:$E$500,4,FALSE)/100,1)</f>
        <v>0.99609999999999999</v>
      </c>
      <c r="F139" s="18">
        <v>0.95</v>
      </c>
      <c r="G139" s="18">
        <f t="shared" si="19"/>
        <v>0.946295</v>
      </c>
      <c r="H139" s="3">
        <f t="shared" si="16"/>
        <v>4.0734003134022855E-4</v>
      </c>
      <c r="I139" s="5">
        <f t="shared" si="21"/>
        <v>2460</v>
      </c>
      <c r="J139" s="3">
        <f t="shared" si="17"/>
        <v>1.6592590113225838E-7</v>
      </c>
      <c r="K139" s="5">
        <f t="shared" si="22"/>
        <v>6026790</v>
      </c>
      <c r="L139" s="3">
        <f t="shared" si="18"/>
        <v>4.1481475283064596E-8</v>
      </c>
      <c r="M139" s="5">
        <f t="shared" si="23"/>
        <v>24107150</v>
      </c>
      <c r="N139" s="2"/>
      <c r="O139" s="2"/>
    </row>
    <row r="140" spans="1:15">
      <c r="A140" s="29" t="s">
        <v>139</v>
      </c>
      <c r="B140" s="5"/>
      <c r="C140" s="4">
        <v>2E-3</v>
      </c>
      <c r="D140" s="5">
        <f t="shared" si="20"/>
        <v>500</v>
      </c>
      <c r="E140" s="18">
        <f>IFERROR(VLOOKUP(A140,[1]TablaCobertura!$A$2:$E$500,4,FALSE)/100,1)</f>
        <v>0.82169999999999999</v>
      </c>
      <c r="F140" s="18">
        <v>0.99</v>
      </c>
      <c r="G140" s="18">
        <f t="shared" si="19"/>
        <v>0.81348299999999996</v>
      </c>
      <c r="H140" s="3">
        <f t="shared" si="16"/>
        <v>3.7364190267182246E-4</v>
      </c>
      <c r="I140" s="5">
        <f t="shared" si="21"/>
        <v>2680</v>
      </c>
      <c r="J140" s="3">
        <f t="shared" si="17"/>
        <v>1.3960827143221965E-7</v>
      </c>
      <c r="K140" s="5">
        <f t="shared" si="22"/>
        <v>7162900</v>
      </c>
      <c r="L140" s="3">
        <f t="shared" si="18"/>
        <v>3.4902067858054912E-8</v>
      </c>
      <c r="M140" s="5">
        <f t="shared" si="23"/>
        <v>28651600</v>
      </c>
      <c r="N140" s="2"/>
      <c r="O140" s="2"/>
    </row>
    <row r="141" spans="1:15">
      <c r="A141" s="29" t="s">
        <v>140</v>
      </c>
      <c r="B141" s="5">
        <f>2/100000</f>
        <v>2.0000000000000002E-5</v>
      </c>
      <c r="C141" s="4">
        <f>2*SQRT(B141)*(1-SQRT(B141))</f>
        <v>8.9042719099991594E-3</v>
      </c>
      <c r="D141" s="5">
        <f t="shared" si="20"/>
        <v>120</v>
      </c>
      <c r="E141" s="18">
        <f>IFERROR(VLOOKUP(A141,[1]TablaCobertura!$A$2:$E$500,4,FALSE)/100,1)</f>
        <v>0.86829999999999996</v>
      </c>
      <c r="F141" s="18">
        <v>0.99</v>
      </c>
      <c r="G141" s="18">
        <f t="shared" si="19"/>
        <v>0.85961699999999996</v>
      </c>
      <c r="H141" s="3">
        <f t="shared" si="16"/>
        <v>1.2596500973121748E-3</v>
      </c>
      <c r="I141" s="5">
        <f t="shared" si="21"/>
        <v>800</v>
      </c>
      <c r="J141" s="3">
        <f t="shared" si="17"/>
        <v>1.5867183676585713E-6</v>
      </c>
      <c r="K141" s="5">
        <f t="shared" si="22"/>
        <v>630240</v>
      </c>
      <c r="L141" s="3">
        <f t="shared" si="18"/>
        <v>3.9667959191464283E-7</v>
      </c>
      <c r="M141" s="5">
        <f t="shared" si="23"/>
        <v>2520930</v>
      </c>
      <c r="N141" s="2"/>
      <c r="O141" s="2"/>
    </row>
    <row r="142" spans="1:15">
      <c r="A142" s="29" t="s">
        <v>141</v>
      </c>
      <c r="B142" s="5"/>
      <c r="C142" s="4">
        <v>2E-3</v>
      </c>
      <c r="D142" s="5">
        <f t="shared" si="20"/>
        <v>500</v>
      </c>
      <c r="E142" s="18">
        <f>IFERROR(VLOOKUP(A142,[1]TablaCobertura!$A$2:$E$500,4,FALSE)/100,1)</f>
        <v>0.96750000000000003</v>
      </c>
      <c r="F142" s="18">
        <v>0.95</v>
      </c>
      <c r="G142" s="18">
        <f t="shared" si="19"/>
        <v>0.91912499999999997</v>
      </c>
      <c r="H142" s="3">
        <f t="shared" si="16"/>
        <v>1.6204788452372579E-4</v>
      </c>
      <c r="I142" s="5">
        <f t="shared" si="21"/>
        <v>6180</v>
      </c>
      <c r="J142" s="3">
        <f t="shared" si="17"/>
        <v>2.6259516878614769E-8</v>
      </c>
      <c r="K142" s="5">
        <f t="shared" si="22"/>
        <v>38081440</v>
      </c>
      <c r="L142" s="3">
        <f t="shared" si="18"/>
        <v>6.5648792196536922E-9</v>
      </c>
      <c r="M142" s="5">
        <f t="shared" si="23"/>
        <v>152325730</v>
      </c>
      <c r="N142" s="2"/>
      <c r="O142" s="2"/>
    </row>
    <row r="143" spans="1:15">
      <c r="A143" s="29" t="s">
        <v>142</v>
      </c>
      <c r="B143" s="5"/>
      <c r="C143" s="4">
        <f>1/49</f>
        <v>2.0408163265306121E-2</v>
      </c>
      <c r="D143" s="5">
        <f t="shared" si="20"/>
        <v>50</v>
      </c>
      <c r="E143" s="18">
        <f>IFERROR(VLOOKUP(A143,[1]TablaCobertura!$A$2:$E$500,4,FALSE)/100,1)</f>
        <v>0.99860000000000004</v>
      </c>
      <c r="F143" s="18">
        <v>0.99</v>
      </c>
      <c r="G143" s="18">
        <f t="shared" si="19"/>
        <v>0.98861399999999999</v>
      </c>
      <c r="H143" s="3">
        <f t="shared" si="16"/>
        <v>2.3715207888395489E-4</v>
      </c>
      <c r="I143" s="5">
        <f t="shared" si="21"/>
        <v>4220</v>
      </c>
      <c r="J143" s="3">
        <f t="shared" si="17"/>
        <v>5.6241108518981562E-8</v>
      </c>
      <c r="K143" s="5">
        <f t="shared" si="22"/>
        <v>17780590</v>
      </c>
      <c r="L143" s="3">
        <f t="shared" si="18"/>
        <v>1.406027712974539E-8</v>
      </c>
      <c r="M143" s="5">
        <f t="shared" si="23"/>
        <v>71122360</v>
      </c>
      <c r="N143" s="2"/>
      <c r="O143" s="2"/>
    </row>
    <row r="144" spans="1:15">
      <c r="A144" s="29" t="s">
        <v>143</v>
      </c>
      <c r="B144" s="5"/>
      <c r="C144" s="4">
        <v>2E-3</v>
      </c>
      <c r="D144" s="5">
        <f t="shared" si="20"/>
        <v>500</v>
      </c>
      <c r="E144" s="18">
        <f>IFERROR(VLOOKUP(A144,[1]TablaCobertura!$A$2:$E$500,4,FALSE)/100,1)</f>
        <v>1</v>
      </c>
      <c r="F144" s="18">
        <v>0.95</v>
      </c>
      <c r="G144" s="18">
        <f t="shared" si="19"/>
        <v>0.95</v>
      </c>
      <c r="H144" s="3">
        <f t="shared" si="16"/>
        <v>1.0019036168720578E-4</v>
      </c>
      <c r="I144" s="5">
        <f t="shared" si="21"/>
        <v>9990</v>
      </c>
      <c r="J144" s="3">
        <f t="shared" si="17"/>
        <v>1.0038108575013112E-8</v>
      </c>
      <c r="K144" s="5">
        <f t="shared" si="22"/>
        <v>99620370</v>
      </c>
      <c r="L144" s="3">
        <f t="shared" si="18"/>
        <v>2.5095271437532781E-9</v>
      </c>
      <c r="M144" s="5">
        <f t="shared" si="23"/>
        <v>398481450</v>
      </c>
      <c r="N144" s="2"/>
      <c r="O144" s="2"/>
    </row>
    <row r="145" spans="1:15">
      <c r="A145" s="29" t="s">
        <v>144</v>
      </c>
      <c r="B145" s="5"/>
      <c r="C145" s="4">
        <f>1/48</f>
        <v>2.0833333333333332E-2</v>
      </c>
      <c r="D145" s="5">
        <f t="shared" si="20"/>
        <v>50</v>
      </c>
      <c r="E145" s="18">
        <f>IFERROR(VLOOKUP(A145,[1]TablaCobertura!$A$2:$E$500,4,FALSE)/100,1)</f>
        <v>0.57729999999999992</v>
      </c>
      <c r="F145" s="18">
        <v>0.1</v>
      </c>
      <c r="G145" s="18">
        <f t="shared" si="19"/>
        <v>5.7729999999999997E-2</v>
      </c>
      <c r="H145" s="3">
        <f t="shared" si="16"/>
        <v>1.9654263346312137E-2</v>
      </c>
      <c r="I145" s="5">
        <f t="shared" si="21"/>
        <v>60</v>
      </c>
      <c r="J145" s="3">
        <f t="shared" si="17"/>
        <v>3.8629006768618876E-4</v>
      </c>
      <c r="K145" s="5">
        <f t="shared" si="22"/>
        <v>2590</v>
      </c>
      <c r="L145" s="3">
        <f t="shared" si="18"/>
        <v>9.6572516921547189E-5</v>
      </c>
      <c r="M145" s="5">
        <f t="shared" si="23"/>
        <v>10360</v>
      </c>
      <c r="N145" s="2"/>
      <c r="O145" s="2"/>
    </row>
    <row r="146" spans="1:15">
      <c r="A146" s="29" t="s">
        <v>145</v>
      </c>
      <c r="B146" s="5"/>
      <c r="C146" s="4">
        <f>1/48</f>
        <v>2.0833333333333332E-2</v>
      </c>
      <c r="D146" s="5">
        <f t="shared" si="20"/>
        <v>50</v>
      </c>
      <c r="E146" s="18">
        <f>IFERROR(VLOOKUP(A146,[1]TablaCobertura!$A$2:$E$500,4,FALSE)/100,1)</f>
        <v>0.61439999999999995</v>
      </c>
      <c r="F146" s="18">
        <v>0.1</v>
      </c>
      <c r="G146" s="18">
        <f t="shared" si="19"/>
        <v>6.1439999999999995E-2</v>
      </c>
      <c r="H146" s="3">
        <f t="shared" si="16"/>
        <v>1.9578393677240197E-2</v>
      </c>
      <c r="I146" s="5">
        <f t="shared" si="21"/>
        <v>60</v>
      </c>
      <c r="J146" s="3">
        <f t="shared" si="17"/>
        <v>3.8331349898099892E-4</v>
      </c>
      <c r="K146" s="5">
        <f t="shared" si="22"/>
        <v>2610</v>
      </c>
      <c r="L146" s="3">
        <f t="shared" si="18"/>
        <v>9.5828374745249729E-5</v>
      </c>
      <c r="M146" s="5">
        <f t="shared" si="23"/>
        <v>10440</v>
      </c>
      <c r="N146" s="2"/>
      <c r="O146" s="2"/>
    </row>
    <row r="147" spans="1:15">
      <c r="A147" s="29" t="s">
        <v>146</v>
      </c>
      <c r="B147" s="5"/>
      <c r="C147" s="4">
        <v>0.01</v>
      </c>
      <c r="D147" s="5">
        <f t="shared" si="20"/>
        <v>100</v>
      </c>
      <c r="E147" s="18">
        <f>IFERROR(VLOOKUP(A147,[1]TablaCobertura!$A$2:$E$500,4,FALSE)/100,1)</f>
        <v>1</v>
      </c>
      <c r="F147" s="18">
        <v>0.83</v>
      </c>
      <c r="G147" s="18">
        <f t="shared" si="19"/>
        <v>0.83</v>
      </c>
      <c r="H147" s="3">
        <f t="shared" si="16"/>
        <v>1.714228093173339E-3</v>
      </c>
      <c r="I147" s="5">
        <f t="shared" si="21"/>
        <v>590</v>
      </c>
      <c r="J147" s="3">
        <f t="shared" si="17"/>
        <v>2.9385779554247018E-6</v>
      </c>
      <c r="K147" s="5">
        <f t="shared" si="22"/>
        <v>340310</v>
      </c>
      <c r="L147" s="3">
        <f t="shared" si="18"/>
        <v>7.3464448885617544E-7</v>
      </c>
      <c r="M147" s="5">
        <f t="shared" si="23"/>
        <v>1361210</v>
      </c>
      <c r="N147" s="2"/>
      <c r="O147" s="2"/>
    </row>
    <row r="148" spans="1:15">
      <c r="A148" s="29" t="s">
        <v>147</v>
      </c>
      <c r="B148" s="5" t="s">
        <v>3</v>
      </c>
      <c r="C148" s="3" t="s">
        <v>3</v>
      </c>
      <c r="D148" s="5" t="str">
        <f t="shared" si="20"/>
        <v>N/A</v>
      </c>
      <c r="E148" s="18">
        <f>IFERROR(VLOOKUP(A148,[1]TablaCobertura!$A$2:$E$500,4,FALSE)/100,1)</f>
        <v>1</v>
      </c>
      <c r="F148" s="18">
        <v>0.99</v>
      </c>
      <c r="G148" s="18">
        <f t="shared" si="19"/>
        <v>0.99</v>
      </c>
      <c r="H148" s="3" t="s">
        <v>3</v>
      </c>
      <c r="I148" s="5" t="str">
        <f t="shared" si="21"/>
        <v>N/A</v>
      </c>
      <c r="J148" s="3" t="s">
        <v>3</v>
      </c>
      <c r="K148" s="5" t="str">
        <f t="shared" si="22"/>
        <v>N/A</v>
      </c>
      <c r="L148" s="3" t="s">
        <v>3</v>
      </c>
      <c r="M148" s="5" t="str">
        <f t="shared" si="23"/>
        <v>N/A</v>
      </c>
      <c r="N148" s="2"/>
      <c r="O148" s="2"/>
    </row>
    <row r="149" spans="1:15">
      <c r="A149" s="29" t="s">
        <v>148</v>
      </c>
      <c r="B149" s="5"/>
      <c r="C149" s="4">
        <v>6.0000000000000001E-3</v>
      </c>
      <c r="D149" s="5">
        <f t="shared" si="20"/>
        <v>170</v>
      </c>
      <c r="E149" s="18">
        <f>IFERROR(VLOOKUP(A149,[1]TablaCobertura!$A$2:$E$500,4,FALSE)/100,1)</f>
        <v>1</v>
      </c>
      <c r="F149" s="18">
        <v>0.33</v>
      </c>
      <c r="G149" s="18">
        <f t="shared" si="19"/>
        <v>0.33</v>
      </c>
      <c r="H149" s="3">
        <f t="shared" si="16"/>
        <v>4.0279753912747232E-3</v>
      </c>
      <c r="I149" s="5">
        <f t="shared" si="21"/>
        <v>250</v>
      </c>
      <c r="J149" s="3">
        <f t="shared" si="17"/>
        <v>1.6224585752714761E-5</v>
      </c>
      <c r="K149" s="5">
        <f t="shared" si="22"/>
        <v>61640</v>
      </c>
      <c r="L149" s="3">
        <f t="shared" si="18"/>
        <v>4.0561464381786902E-6</v>
      </c>
      <c r="M149" s="5">
        <f t="shared" si="23"/>
        <v>246540</v>
      </c>
      <c r="N149" s="2"/>
      <c r="O149" s="2"/>
    </row>
    <row r="150" spans="1:15">
      <c r="A150" s="29" t="s">
        <v>149</v>
      </c>
      <c r="B150" s="5"/>
      <c r="C150" s="4">
        <v>2E-3</v>
      </c>
      <c r="D150" s="5">
        <f t="shared" si="20"/>
        <v>500</v>
      </c>
      <c r="E150" s="18">
        <f>IFERROR(VLOOKUP(A150,[1]TablaCobertura!$A$2:$E$500,4,FALSE)/100,1)</f>
        <v>0.95469999999999999</v>
      </c>
      <c r="F150" s="18">
        <v>0.95</v>
      </c>
      <c r="G150" s="18">
        <f t="shared" si="19"/>
        <v>0.90696499999999991</v>
      </c>
      <c r="H150" s="3">
        <f t="shared" si="16"/>
        <v>1.864081313016121E-4</v>
      </c>
      <c r="I150" s="5">
        <f t="shared" si="21"/>
        <v>5370</v>
      </c>
      <c r="J150" s="3">
        <f t="shared" si="17"/>
        <v>3.4747991415359058E-8</v>
      </c>
      <c r="K150" s="5">
        <f t="shared" si="22"/>
        <v>28778650</v>
      </c>
      <c r="L150" s="3">
        <f t="shared" si="18"/>
        <v>8.6869978538397646E-9</v>
      </c>
      <c r="M150" s="5">
        <f t="shared" si="23"/>
        <v>115114570</v>
      </c>
      <c r="N150" s="2"/>
      <c r="O150" s="2"/>
    </row>
    <row r="151" spans="1:15">
      <c r="A151" s="29" t="s">
        <v>150</v>
      </c>
      <c r="B151" s="5"/>
      <c r="C151" s="4">
        <v>0.11</v>
      </c>
      <c r="D151" s="5">
        <f t="shared" si="20"/>
        <v>10</v>
      </c>
      <c r="E151" s="18">
        <f>IFERROR(VLOOKUP(A151,[1]TablaCobertura!$A$2:$E$500,4,FALSE)/100,1)</f>
        <v>0.9840000000000001</v>
      </c>
      <c r="F151" s="18">
        <v>0.7</v>
      </c>
      <c r="G151" s="18">
        <f t="shared" si="19"/>
        <v>0.68880000000000008</v>
      </c>
      <c r="H151" s="3">
        <f t="shared" si="16"/>
        <v>3.7038319383012053E-2</v>
      </c>
      <c r="I151" s="5">
        <f t="shared" si="21"/>
        <v>30</v>
      </c>
      <c r="J151" s="3">
        <f t="shared" si="17"/>
        <v>1.3718371027180063E-3</v>
      </c>
      <c r="K151" s="5">
        <f t="shared" si="22"/>
        <v>730</v>
      </c>
      <c r="L151" s="3">
        <f t="shared" si="18"/>
        <v>3.4295927567950157E-4</v>
      </c>
      <c r="M151" s="5">
        <f t="shared" si="23"/>
        <v>2920</v>
      </c>
      <c r="N151" s="2"/>
      <c r="O151" s="2"/>
    </row>
    <row r="152" spans="1:15">
      <c r="A152" s="29" t="s">
        <v>151</v>
      </c>
      <c r="B152" s="5" t="s">
        <v>3</v>
      </c>
      <c r="C152" s="3" t="s">
        <v>3</v>
      </c>
      <c r="D152" s="5" t="str">
        <f t="shared" si="20"/>
        <v>N/A</v>
      </c>
      <c r="E152" s="18">
        <f>IFERROR(VLOOKUP(A152,[1]TablaCobertura!$A$2:$E$500,4,FALSE)/100,1)</f>
        <v>0.87029999999999996</v>
      </c>
      <c r="F152" s="18">
        <v>0.99</v>
      </c>
      <c r="G152" s="18">
        <f t="shared" si="19"/>
        <v>0.86159699999999995</v>
      </c>
      <c r="H152" s="3" t="s">
        <v>3</v>
      </c>
      <c r="I152" s="5" t="str">
        <f t="shared" si="21"/>
        <v>N/A</v>
      </c>
      <c r="J152" s="3" t="s">
        <v>3</v>
      </c>
      <c r="K152" s="5" t="str">
        <f t="shared" si="22"/>
        <v>N/A</v>
      </c>
      <c r="L152" s="3" t="s">
        <v>3</v>
      </c>
      <c r="M152" s="5" t="str">
        <f t="shared" si="23"/>
        <v>N/A</v>
      </c>
      <c r="N152" s="2"/>
      <c r="O152" s="2"/>
    </row>
    <row r="153" spans="1:15">
      <c r="A153" s="29" t="s">
        <v>152</v>
      </c>
      <c r="B153" s="5"/>
      <c r="C153" s="4">
        <v>2E-3</v>
      </c>
      <c r="D153" s="5">
        <f t="shared" si="20"/>
        <v>500</v>
      </c>
      <c r="E153" s="18">
        <f>IFERROR(VLOOKUP(A153,[1]TablaCobertura!$A$2:$E$500,4,FALSE)/100,1)</f>
        <v>1</v>
      </c>
      <c r="F153" s="18">
        <v>0.9</v>
      </c>
      <c r="G153" s="18">
        <f t="shared" si="19"/>
        <v>0.9</v>
      </c>
      <c r="H153" s="3">
        <f t="shared" si="16"/>
        <v>2.0036064916850325E-4</v>
      </c>
      <c r="I153" s="5">
        <f t="shared" si="21"/>
        <v>5000</v>
      </c>
      <c r="J153" s="3">
        <f t="shared" si="17"/>
        <v>4.0144389735224043E-8</v>
      </c>
      <c r="K153" s="5">
        <f t="shared" si="22"/>
        <v>24910090</v>
      </c>
      <c r="L153" s="3">
        <f t="shared" si="18"/>
        <v>1.0036097433806011E-8</v>
      </c>
      <c r="M153" s="5">
        <f t="shared" si="23"/>
        <v>99640330</v>
      </c>
      <c r="N153" s="2"/>
      <c r="O153" s="2"/>
    </row>
    <row r="154" spans="1:15">
      <c r="A154" s="29" t="s">
        <v>153</v>
      </c>
      <c r="B154" s="5"/>
      <c r="C154" s="4">
        <v>5.0000000000000001E-3</v>
      </c>
      <c r="D154" s="5">
        <f t="shared" si="20"/>
        <v>200</v>
      </c>
      <c r="E154" s="18">
        <f>IFERROR(VLOOKUP(A154,[1]TablaCobertura!$A$2:$E$500,4,FALSE)/100,1)</f>
        <v>0.93870000000000009</v>
      </c>
      <c r="F154" s="18">
        <v>0.95</v>
      </c>
      <c r="G154" s="18">
        <f t="shared" si="19"/>
        <v>0.89176500000000003</v>
      </c>
      <c r="H154" s="3">
        <f t="shared" si="16"/>
        <v>5.4359881197279451E-4</v>
      </c>
      <c r="I154" s="5">
        <f t="shared" si="21"/>
        <v>1840</v>
      </c>
      <c r="J154" s="3">
        <f t="shared" si="17"/>
        <v>2.954996683782336E-7</v>
      </c>
      <c r="K154" s="5">
        <f t="shared" si="22"/>
        <v>3384100</v>
      </c>
      <c r="L154" s="3">
        <f t="shared" si="18"/>
        <v>7.3874917094558399E-8</v>
      </c>
      <c r="M154" s="5">
        <f t="shared" si="23"/>
        <v>13536400</v>
      </c>
      <c r="N154" s="2"/>
      <c r="O154" s="2"/>
    </row>
    <row r="155" spans="1:15">
      <c r="A155" s="29" t="s">
        <v>154</v>
      </c>
      <c r="B155" s="5">
        <f>1/87000</f>
        <v>1.1494252873563218E-5</v>
      </c>
      <c r="C155" s="4">
        <f>2*SQRT(B155)*(1-SQRT(B155))</f>
        <v>6.7576465304609772E-3</v>
      </c>
      <c r="D155" s="5">
        <f t="shared" si="20"/>
        <v>150</v>
      </c>
      <c r="E155" s="18">
        <f>IFERROR(VLOOKUP(A155,[1]TablaCobertura!$A$2:$E$500,4,FALSE)/100,1)</f>
        <v>0.99819999999999998</v>
      </c>
      <c r="F155" s="18">
        <v>0.83</v>
      </c>
      <c r="G155" s="18">
        <f t="shared" si="19"/>
        <v>0.82850599999999996</v>
      </c>
      <c r="H155" s="3">
        <f t="shared" si="16"/>
        <v>1.1654207342422734E-3</v>
      </c>
      <c r="I155" s="5">
        <f t="shared" si="21"/>
        <v>860</v>
      </c>
      <c r="J155" s="3">
        <f t="shared" si="17"/>
        <v>1.3582054878017998E-6</v>
      </c>
      <c r="K155" s="5">
        <f t="shared" si="22"/>
        <v>736270</v>
      </c>
      <c r="L155" s="3">
        <f t="shared" si="18"/>
        <v>3.3955137195044994E-7</v>
      </c>
      <c r="M155" s="5">
        <f t="shared" si="23"/>
        <v>2945070</v>
      </c>
      <c r="N155" s="2"/>
      <c r="O155" s="2"/>
    </row>
    <row r="156" spans="1:15">
      <c r="A156" s="29" t="s">
        <v>155</v>
      </c>
      <c r="B156" s="5"/>
      <c r="C156" s="4">
        <v>2E-3</v>
      </c>
      <c r="D156" s="5">
        <f t="shared" si="20"/>
        <v>500</v>
      </c>
      <c r="E156" s="18">
        <f>IFERROR(VLOOKUP(A156,[1]TablaCobertura!$A$2:$E$500,4,FALSE)/100,1)</f>
        <v>1</v>
      </c>
      <c r="F156" s="18">
        <v>0.99</v>
      </c>
      <c r="G156" s="18">
        <f t="shared" si="19"/>
        <v>0.99</v>
      </c>
      <c r="H156" s="3">
        <f t="shared" si="16"/>
        <v>2.0039678563555859E-5</v>
      </c>
      <c r="I156" s="5">
        <f t="shared" si="21"/>
        <v>49910</v>
      </c>
      <c r="J156" s="3">
        <f t="shared" si="17"/>
        <v>4.0158871693064019E-10</v>
      </c>
      <c r="K156" s="5">
        <f t="shared" si="22"/>
        <v>2490109810</v>
      </c>
      <c r="L156" s="3">
        <f t="shared" si="18"/>
        <v>1.0039717923266005E-10</v>
      </c>
      <c r="M156" s="5">
        <f t="shared" si="23"/>
        <v>9960439210</v>
      </c>
      <c r="N156" s="2"/>
      <c r="O156" s="2"/>
    </row>
    <row r="157" spans="1:15">
      <c r="A157" s="29" t="s">
        <v>156</v>
      </c>
      <c r="B157" s="5"/>
      <c r="C157" s="4">
        <f>1/708</f>
        <v>1.4124293785310734E-3</v>
      </c>
      <c r="D157" s="5">
        <f t="shared" si="20"/>
        <v>710</v>
      </c>
      <c r="E157" s="18">
        <f>IFERROR(VLOOKUP(A157,[1]TablaCobertura!$A$2:$E$500,4,FALSE)/100,1)</f>
        <v>1</v>
      </c>
      <c r="F157" s="18">
        <v>0.95</v>
      </c>
      <c r="G157" s="18">
        <f t="shared" si="19"/>
        <v>0.95</v>
      </c>
      <c r="H157" s="3">
        <f t="shared" si="16"/>
        <v>7.0716356693303209E-5</v>
      </c>
      <c r="I157" s="5">
        <f t="shared" si="21"/>
        <v>14150</v>
      </c>
      <c r="J157" s="3">
        <f t="shared" si="17"/>
        <v>5.0008031039744892E-9</v>
      </c>
      <c r="K157" s="5">
        <f t="shared" si="22"/>
        <v>199967890</v>
      </c>
      <c r="L157" s="3">
        <f t="shared" si="18"/>
        <v>1.2502007759936223E-9</v>
      </c>
      <c r="M157" s="5">
        <f t="shared" si="23"/>
        <v>799871530</v>
      </c>
      <c r="N157" s="2"/>
      <c r="O157" s="2"/>
    </row>
    <row r="158" spans="1:15">
      <c r="A158" s="29" t="s">
        <v>157</v>
      </c>
      <c r="B158" s="5" t="s">
        <v>3</v>
      </c>
      <c r="C158" s="3" t="s">
        <v>3</v>
      </c>
      <c r="D158" s="5" t="str">
        <f t="shared" si="20"/>
        <v>N/A</v>
      </c>
      <c r="E158" s="18">
        <f>IFERROR(VLOOKUP(A158,[1]TablaCobertura!$A$2:$E$500,4,FALSE)/100,1)</f>
        <v>0.93319999999999992</v>
      </c>
      <c r="F158" s="18">
        <v>0.99</v>
      </c>
      <c r="G158" s="18">
        <f t="shared" si="19"/>
        <v>0.92386799999999991</v>
      </c>
      <c r="H158" s="3" t="s">
        <v>3</v>
      </c>
      <c r="I158" s="5" t="str">
        <f t="shared" si="21"/>
        <v>N/A</v>
      </c>
      <c r="J158" s="3" t="s">
        <v>3</v>
      </c>
      <c r="K158" s="5" t="str">
        <f t="shared" si="22"/>
        <v>N/A</v>
      </c>
      <c r="L158" s="3" t="s">
        <v>3</v>
      </c>
      <c r="M158" s="5" t="str">
        <f t="shared" si="23"/>
        <v>N/A</v>
      </c>
      <c r="N158" s="2"/>
      <c r="O158" s="2"/>
    </row>
    <row r="159" spans="1:15">
      <c r="A159" s="29" t="s">
        <v>158</v>
      </c>
      <c r="B159" s="5">
        <f>1/500000</f>
        <v>1.9999999999999999E-6</v>
      </c>
      <c r="C159" s="4">
        <f>2*SQRT(B159)*(1-SQRT(B159))</f>
        <v>2.82442712474619E-3</v>
      </c>
      <c r="D159" s="5">
        <f t="shared" si="20"/>
        <v>360</v>
      </c>
      <c r="E159" s="18">
        <f>IFERROR(VLOOKUP(A159,[1]TablaCobertura!$A$2:$E$500,4,FALSE)/100,1)</f>
        <v>0.89170000000000005</v>
      </c>
      <c r="F159" s="18">
        <v>0.95</v>
      </c>
      <c r="G159" s="18">
        <f t="shared" si="19"/>
        <v>0.84711499999999995</v>
      </c>
      <c r="H159" s="3">
        <f t="shared" si="16"/>
        <v>4.3284817983445565E-4</v>
      </c>
      <c r="I159" s="5">
        <f t="shared" si="21"/>
        <v>2320</v>
      </c>
      <c r="J159" s="3">
        <f t="shared" si="17"/>
        <v>1.8735754678600126E-7</v>
      </c>
      <c r="K159" s="5">
        <f t="shared" si="22"/>
        <v>5337390</v>
      </c>
      <c r="L159" s="3">
        <f t="shared" si="18"/>
        <v>4.6839386696500314E-8</v>
      </c>
      <c r="M159" s="5">
        <f t="shared" si="23"/>
        <v>21349560</v>
      </c>
      <c r="N159" s="2"/>
      <c r="O159" s="2"/>
    </row>
    <row r="160" spans="1:15">
      <c r="A160" s="29" t="s">
        <v>159</v>
      </c>
      <c r="B160" s="5"/>
      <c r="C160" s="4">
        <v>2E-3</v>
      </c>
      <c r="D160" s="5">
        <f t="shared" si="20"/>
        <v>500</v>
      </c>
      <c r="E160" s="18">
        <f>IFERROR(VLOOKUP(A160,[1]TablaCobertura!$A$2:$E$500,4,FALSE)/100,1)</f>
        <v>1</v>
      </c>
      <c r="F160" s="18">
        <v>0.95</v>
      </c>
      <c r="G160" s="18">
        <f t="shared" si="19"/>
        <v>0.95</v>
      </c>
      <c r="H160" s="3">
        <f t="shared" si="16"/>
        <v>1.0019036168720578E-4</v>
      </c>
      <c r="I160" s="5">
        <f t="shared" si="21"/>
        <v>9990</v>
      </c>
      <c r="J160" s="3">
        <f t="shared" si="17"/>
        <v>1.0038108575013112E-8</v>
      </c>
      <c r="K160" s="5">
        <f t="shared" si="22"/>
        <v>99620370</v>
      </c>
      <c r="L160" s="3">
        <f t="shared" si="18"/>
        <v>2.5095271437532781E-9</v>
      </c>
      <c r="M160" s="5">
        <f t="shared" si="23"/>
        <v>398481450</v>
      </c>
      <c r="N160" s="2"/>
      <c r="O160" s="2"/>
    </row>
    <row r="161" spans="1:15">
      <c r="A161" s="29" t="s">
        <v>160</v>
      </c>
      <c r="B161" s="5"/>
      <c r="C161" s="4">
        <v>6.0000000000000001E-3</v>
      </c>
      <c r="D161" s="5">
        <f t="shared" si="20"/>
        <v>170</v>
      </c>
      <c r="E161" s="18">
        <f>IFERROR(VLOOKUP(A161,[1]TablaCobertura!$A$2:$E$500,4,FALSE)/100,1)</f>
        <v>1</v>
      </c>
      <c r="F161" s="18">
        <v>0.95</v>
      </c>
      <c r="G161" s="18">
        <f t="shared" si="19"/>
        <v>0.95</v>
      </c>
      <c r="H161" s="3">
        <f t="shared" si="16"/>
        <v>3.0171980287639578E-4</v>
      </c>
      <c r="I161" s="5">
        <f t="shared" si="21"/>
        <v>3320</v>
      </c>
      <c r="J161" s="3">
        <f t="shared" si="17"/>
        <v>9.1034839447771122E-8</v>
      </c>
      <c r="K161" s="5">
        <f t="shared" si="22"/>
        <v>10984810</v>
      </c>
      <c r="L161" s="3">
        <f t="shared" si="18"/>
        <v>2.2758709861942781E-8</v>
      </c>
      <c r="M161" s="5">
        <f t="shared" si="23"/>
        <v>43939230</v>
      </c>
      <c r="N161" s="2"/>
      <c r="O161" s="2"/>
    </row>
    <row r="162" spans="1:15">
      <c r="A162" s="29" t="s">
        <v>161</v>
      </c>
      <c r="B162" s="5"/>
      <c r="C162" s="4">
        <v>1.8200000000000001E-2</v>
      </c>
      <c r="D162" s="5">
        <f t="shared" si="20"/>
        <v>60</v>
      </c>
      <c r="E162" s="18">
        <f>IFERROR(VLOOKUP(A162,[1]TablaCobertura!$A$2:$E$500,4,FALSE)/100,1)</f>
        <v>1</v>
      </c>
      <c r="F162" s="18">
        <v>0.75</v>
      </c>
      <c r="G162" s="18">
        <f t="shared" si="19"/>
        <v>0.75</v>
      </c>
      <c r="H162" s="3">
        <f t="shared" si="16"/>
        <v>4.6129669995437729E-3</v>
      </c>
      <c r="I162" s="5">
        <f t="shared" si="21"/>
        <v>220</v>
      </c>
      <c r="J162" s="3">
        <f t="shared" si="17"/>
        <v>2.1279464538879878E-5</v>
      </c>
      <c r="K162" s="5">
        <f t="shared" si="22"/>
        <v>47000</v>
      </c>
      <c r="L162" s="3">
        <f t="shared" si="18"/>
        <v>5.3198661347199694E-6</v>
      </c>
      <c r="M162" s="5">
        <f t="shared" si="23"/>
        <v>187980</v>
      </c>
      <c r="N162" s="2"/>
      <c r="O162" s="2"/>
    </row>
    <row r="163" spans="1:15">
      <c r="A163" s="29" t="s">
        <v>162</v>
      </c>
      <c r="B163" s="36">
        <v>9.9999999999999995E-7</v>
      </c>
      <c r="C163" s="4">
        <f>2*SQRT(B163)*(1-SQRT(B163))</f>
        <v>1.9980000000000002E-3</v>
      </c>
      <c r="D163" s="5">
        <f t="shared" si="20"/>
        <v>510</v>
      </c>
      <c r="E163" s="18">
        <f>IFERROR(VLOOKUP(A163,[1]TablaCobertura!$A$2:$E$500,4,FALSE)/100,1)</f>
        <v>0.9948999999999999</v>
      </c>
      <c r="F163" s="18">
        <v>0.99</v>
      </c>
      <c r="G163" s="18">
        <f t="shared" si="19"/>
        <v>0.98495099999999991</v>
      </c>
      <c r="H163" s="3">
        <f t="shared" si="16"/>
        <v>3.0127190264744726E-5</v>
      </c>
      <c r="I163" s="5">
        <f t="shared" si="21"/>
        <v>33200</v>
      </c>
      <c r="J163" s="3">
        <f t="shared" si="17"/>
        <v>9.0764759324812938E-10</v>
      </c>
      <c r="K163" s="5">
        <f t="shared" si="22"/>
        <v>1101749190</v>
      </c>
      <c r="L163" s="3">
        <f t="shared" si="18"/>
        <v>2.2691189831203235E-10</v>
      </c>
      <c r="M163" s="5">
        <f t="shared" si="23"/>
        <v>4406996760</v>
      </c>
      <c r="N163" s="2"/>
      <c r="O163" s="2"/>
    </row>
    <row r="164" spans="1:15">
      <c r="A164" s="29" t="s">
        <v>163</v>
      </c>
      <c r="B164" s="5"/>
      <c r="C164" s="4">
        <v>5.0000000000000001E-3</v>
      </c>
      <c r="D164" s="5">
        <f t="shared" si="20"/>
        <v>200</v>
      </c>
      <c r="E164" s="18">
        <f>IFERROR(VLOOKUP(A164,[1]TablaCobertura!$A$2:$E$500,4,FALSE)/100,1)</f>
        <v>0.6855</v>
      </c>
      <c r="F164" s="18">
        <v>0.95</v>
      </c>
      <c r="G164" s="18">
        <f t="shared" si="19"/>
        <v>0.65122499999999994</v>
      </c>
      <c r="H164" s="3">
        <f t="shared" si="16"/>
        <v>1.7495718245572368E-3</v>
      </c>
      <c r="I164" s="5">
        <f t="shared" si="21"/>
        <v>580</v>
      </c>
      <c r="J164" s="3">
        <f t="shared" si="17"/>
        <v>3.0610015692845388E-6</v>
      </c>
      <c r="K164" s="5">
        <f t="shared" si="22"/>
        <v>326700</v>
      </c>
      <c r="L164" s="3">
        <f t="shared" si="18"/>
        <v>7.6525039232113469E-7</v>
      </c>
      <c r="M164" s="5">
        <f t="shared" si="23"/>
        <v>1306770</v>
      </c>
      <c r="N164" s="2"/>
      <c r="O164" s="2"/>
    </row>
    <row r="165" spans="1:15">
      <c r="A165" s="29" t="s">
        <v>164</v>
      </c>
      <c r="B165" s="5"/>
      <c r="C165" s="4">
        <v>3.3300000000000003E-2</v>
      </c>
      <c r="D165" s="5">
        <f t="shared" si="20"/>
        <v>40</v>
      </c>
      <c r="E165" s="18">
        <f>IFERROR(VLOOKUP(A165,[1]TablaCobertura!$A$2:$E$500,4,FALSE)/100,1)</f>
        <v>1</v>
      </c>
      <c r="F165" s="18">
        <v>0.99</v>
      </c>
      <c r="G165" s="18">
        <f t="shared" si="19"/>
        <v>0.99</v>
      </c>
      <c r="H165" s="3">
        <f t="shared" si="16"/>
        <v>3.4435226098799144E-4</v>
      </c>
      <c r="I165" s="5">
        <f t="shared" si="21"/>
        <v>2910</v>
      </c>
      <c r="J165" s="3">
        <f t="shared" si="17"/>
        <v>1.1857847964754177E-7</v>
      </c>
      <c r="K165" s="5">
        <f t="shared" si="22"/>
        <v>8433240</v>
      </c>
      <c r="L165" s="3">
        <f t="shared" si="18"/>
        <v>2.9644619911885442E-8</v>
      </c>
      <c r="M165" s="5">
        <f t="shared" si="23"/>
        <v>33732940</v>
      </c>
      <c r="N165" s="2"/>
      <c r="O165" s="2"/>
    </row>
    <row r="166" spans="1:15">
      <c r="A166" s="29" t="s">
        <v>165</v>
      </c>
      <c r="B166" s="33">
        <v>2.0000000000000002E-5</v>
      </c>
      <c r="C166" s="4">
        <f>2*SQRT(B166)*(1-SQRT(B166))</f>
        <v>8.9042719099991594E-3</v>
      </c>
      <c r="D166" s="5">
        <f t="shared" si="20"/>
        <v>120</v>
      </c>
      <c r="E166" s="18">
        <f>IFERROR(VLOOKUP(A166,[1]TablaCobertura!$A$2:$E$500,4,FALSE)/100,1)</f>
        <v>1</v>
      </c>
      <c r="F166" s="18">
        <v>0.99</v>
      </c>
      <c r="G166" s="18">
        <f t="shared" si="19"/>
        <v>0.99</v>
      </c>
      <c r="H166" s="3">
        <f t="shared" si="16"/>
        <v>8.9834631970088085E-5</v>
      </c>
      <c r="I166" s="5">
        <f t="shared" si="21"/>
        <v>11140</v>
      </c>
      <c r="J166" s="3">
        <f t="shared" si="17"/>
        <v>8.0702611012011715E-9</v>
      </c>
      <c r="K166" s="5">
        <f t="shared" si="22"/>
        <v>123911730</v>
      </c>
      <c r="L166" s="3">
        <f t="shared" si="18"/>
        <v>2.0175652753002929E-9</v>
      </c>
      <c r="M166" s="5">
        <f t="shared" si="23"/>
        <v>495646920</v>
      </c>
      <c r="N166" s="2"/>
      <c r="O166" s="2"/>
    </row>
    <row r="167" spans="1:15">
      <c r="A167" s="29" t="s">
        <v>166</v>
      </c>
      <c r="B167" s="5" t="s">
        <v>3</v>
      </c>
      <c r="C167" s="3" t="s">
        <v>3</v>
      </c>
      <c r="D167" s="5" t="str">
        <f t="shared" si="20"/>
        <v>N/A</v>
      </c>
      <c r="E167" s="18">
        <f>IFERROR(VLOOKUP(A167,[1]TablaCobertura!$A$2:$E$500,4,FALSE)/100,1)</f>
        <v>1</v>
      </c>
      <c r="F167" s="18">
        <v>0.95</v>
      </c>
      <c r="G167" s="18">
        <f t="shared" si="19"/>
        <v>0.95</v>
      </c>
      <c r="H167" s="3" t="s">
        <v>3</v>
      </c>
      <c r="I167" s="5" t="str">
        <f t="shared" si="21"/>
        <v>N/A</v>
      </c>
      <c r="J167" s="3" t="s">
        <v>3</v>
      </c>
      <c r="K167" s="5" t="str">
        <f t="shared" si="22"/>
        <v>N/A</v>
      </c>
      <c r="L167" s="3" t="s">
        <v>3</v>
      </c>
      <c r="M167" s="5" t="str">
        <f t="shared" si="23"/>
        <v>N/A</v>
      </c>
      <c r="N167" s="2"/>
      <c r="O167" s="2"/>
    </row>
    <row r="168" spans="1:15">
      <c r="A168" s="29" t="s">
        <v>167</v>
      </c>
      <c r="B168" s="5"/>
      <c r="C168" s="4">
        <v>4.0000000000000001E-3</v>
      </c>
      <c r="D168" s="5">
        <f t="shared" si="20"/>
        <v>250</v>
      </c>
      <c r="E168" s="18">
        <f>IFERROR(VLOOKUP(A168,[1]TablaCobertura!$A$2:$E$500,4,FALSE)/100,1)</f>
        <v>1</v>
      </c>
      <c r="F168" s="18">
        <v>0.48</v>
      </c>
      <c r="G168" s="18">
        <f t="shared" si="19"/>
        <v>0.48</v>
      </c>
      <c r="H168" s="3">
        <f t="shared" si="16"/>
        <v>2.0840012824623281E-3</v>
      </c>
      <c r="I168" s="5">
        <f t="shared" si="21"/>
        <v>480</v>
      </c>
      <c r="J168" s="3">
        <f t="shared" si="17"/>
        <v>4.3430613453046285E-6</v>
      </c>
      <c r="K168" s="5">
        <f t="shared" si="22"/>
        <v>230260</v>
      </c>
      <c r="L168" s="3">
        <f t="shared" si="18"/>
        <v>1.0857653363261571E-6</v>
      </c>
      <c r="M168" s="5">
        <f t="shared" si="23"/>
        <v>921010</v>
      </c>
      <c r="N168" s="2"/>
      <c r="O168" s="2"/>
    </row>
    <row r="169" spans="1:15">
      <c r="A169" s="29" t="s">
        <v>168</v>
      </c>
      <c r="B169" s="30">
        <v>2.9999999999999997E-4</v>
      </c>
      <c r="C169" s="4">
        <f>2*SQRT(B169)*(1-SQRT(B169))</f>
        <v>3.404101615137755E-2</v>
      </c>
      <c r="D169" s="5">
        <f t="shared" si="20"/>
        <v>30</v>
      </c>
      <c r="E169" s="18">
        <f>IFERROR(VLOOKUP(A169,[1]TablaCobertura!$A$2:$E$500,4,FALSE)/100,1)</f>
        <v>1</v>
      </c>
      <c r="F169" s="18">
        <v>0.9</v>
      </c>
      <c r="G169" s="18">
        <f t="shared" si="19"/>
        <v>0.9</v>
      </c>
      <c r="H169" s="3">
        <f t="shared" si="16"/>
        <v>3.5116889287249604E-3</v>
      </c>
      <c r="I169" s="5">
        <f t="shared" si="21"/>
        <v>290</v>
      </c>
      <c r="J169" s="3">
        <f t="shared" si="17"/>
        <v>1.233195913212946E-5</v>
      </c>
      <c r="K169" s="5">
        <f t="shared" si="22"/>
        <v>81100</v>
      </c>
      <c r="L169" s="3">
        <f t="shared" si="18"/>
        <v>3.082989783032365E-6</v>
      </c>
      <c r="M169" s="5">
        <f t="shared" si="23"/>
        <v>324370</v>
      </c>
      <c r="N169" s="2"/>
      <c r="O169" s="2"/>
    </row>
    <row r="170" spans="1:15">
      <c r="A170" s="29" t="s">
        <v>169</v>
      </c>
      <c r="B170" s="5">
        <f>1/50000</f>
        <v>2.0000000000000002E-5</v>
      </c>
      <c r="C170" s="4">
        <f>2*SQRT(B170)*(1-SQRT(B170))</f>
        <v>8.9042719099991594E-3</v>
      </c>
      <c r="D170" s="5">
        <f t="shared" si="20"/>
        <v>120</v>
      </c>
      <c r="E170" s="18">
        <f>IFERROR(VLOOKUP(A170,[1]TablaCobertura!$A$2:$E$500,4,FALSE)/100,1)</f>
        <v>1</v>
      </c>
      <c r="F170" s="18">
        <v>0.95</v>
      </c>
      <c r="G170" s="18">
        <f t="shared" si="19"/>
        <v>0.95</v>
      </c>
      <c r="H170" s="3">
        <f t="shared" si="16"/>
        <v>4.490118126066974E-4</v>
      </c>
      <c r="I170" s="5">
        <f t="shared" si="21"/>
        <v>2230</v>
      </c>
      <c r="J170" s="3">
        <f t="shared" si="17"/>
        <v>2.0161160786035195E-7</v>
      </c>
      <c r="K170" s="5">
        <f t="shared" si="22"/>
        <v>4960040</v>
      </c>
      <c r="L170" s="3">
        <f t="shared" si="18"/>
        <v>5.0402901965087989E-8</v>
      </c>
      <c r="M170" s="5">
        <f t="shared" si="23"/>
        <v>19840130</v>
      </c>
      <c r="N170" s="2"/>
      <c r="O170" s="2"/>
    </row>
    <row r="171" spans="1:15">
      <c r="A171" s="29" t="s">
        <v>170</v>
      </c>
      <c r="B171" s="5"/>
      <c r="C171" s="4">
        <v>2E-3</v>
      </c>
      <c r="D171" s="5">
        <f t="shared" si="20"/>
        <v>500</v>
      </c>
      <c r="E171" s="18">
        <f>IFERROR(VLOOKUP(A171,[1]TablaCobertura!$A$2:$E$500,4,FALSE)/100,1)</f>
        <v>0.98060000000000003</v>
      </c>
      <c r="F171" s="18">
        <v>0.4</v>
      </c>
      <c r="G171" s="18">
        <f t="shared" si="19"/>
        <v>0.39224000000000003</v>
      </c>
      <c r="H171" s="3">
        <f t="shared" si="16"/>
        <v>1.2164742997586746E-3</v>
      </c>
      <c r="I171" s="5">
        <f t="shared" si="21"/>
        <v>830</v>
      </c>
      <c r="J171" s="3">
        <f t="shared" si="17"/>
        <v>1.4798097219733578E-6</v>
      </c>
      <c r="K171" s="5">
        <f t="shared" si="22"/>
        <v>675770</v>
      </c>
      <c r="L171" s="3">
        <f t="shared" si="18"/>
        <v>3.6995243049333944E-7</v>
      </c>
      <c r="M171" s="5">
        <f t="shared" si="23"/>
        <v>2703060</v>
      </c>
      <c r="N171" s="2"/>
      <c r="O171" s="2"/>
    </row>
    <row r="172" spans="1:15">
      <c r="A172" s="29" t="s">
        <v>171</v>
      </c>
      <c r="B172" s="5"/>
      <c r="C172" s="4">
        <v>2E-3</v>
      </c>
      <c r="D172" s="5">
        <f t="shared" si="20"/>
        <v>500</v>
      </c>
      <c r="E172" s="18">
        <f>IFERROR(VLOOKUP(A172,[1]TablaCobertura!$A$2:$E$500,4,FALSE)/100,1)</f>
        <v>0.97730000000000006</v>
      </c>
      <c r="F172" s="18">
        <v>0.5</v>
      </c>
      <c r="G172" s="18">
        <f t="shared" si="19"/>
        <v>0.48865000000000003</v>
      </c>
      <c r="H172" s="3">
        <f t="shared" si="16"/>
        <v>1.0237004624619639E-3</v>
      </c>
      <c r="I172" s="5">
        <f t="shared" si="21"/>
        <v>980</v>
      </c>
      <c r="J172" s="3">
        <f t="shared" si="17"/>
        <v>1.0479626368448389E-6</v>
      </c>
      <c r="K172" s="5">
        <f t="shared" si="22"/>
        <v>954240</v>
      </c>
      <c r="L172" s="3">
        <f t="shared" si="18"/>
        <v>2.6199065921120972E-7</v>
      </c>
      <c r="M172" s="5">
        <f t="shared" si="23"/>
        <v>3816930</v>
      </c>
      <c r="N172" s="2"/>
      <c r="O172" s="2"/>
    </row>
    <row r="173" spans="1:15">
      <c r="A173" s="29" t="s">
        <v>172</v>
      </c>
      <c r="B173" s="5"/>
      <c r="C173" s="4">
        <v>2E-3</v>
      </c>
      <c r="D173" s="5">
        <f t="shared" si="20"/>
        <v>500</v>
      </c>
      <c r="E173" s="18">
        <f>IFERROR(VLOOKUP(A173,[1]TablaCobertura!$A$2:$E$500,4,FALSE)/100,1)</f>
        <v>0.99419999999999997</v>
      </c>
      <c r="F173" s="18">
        <v>0.25</v>
      </c>
      <c r="G173" s="18">
        <f t="shared" si="19"/>
        <v>0.24854999999999999</v>
      </c>
      <c r="H173" s="3">
        <f t="shared" si="16"/>
        <v>1.5036474631539337E-3</v>
      </c>
      <c r="I173" s="5">
        <f t="shared" si="21"/>
        <v>670</v>
      </c>
      <c r="J173" s="3">
        <f t="shared" si="17"/>
        <v>2.2609556934492605E-6</v>
      </c>
      <c r="K173" s="5">
        <f t="shared" si="22"/>
        <v>442300</v>
      </c>
      <c r="L173" s="3">
        <f t="shared" si="18"/>
        <v>5.6523892336231512E-7</v>
      </c>
      <c r="M173" s="5">
        <f t="shared" si="23"/>
        <v>1769170</v>
      </c>
      <c r="N173" s="2"/>
      <c r="O173" s="2"/>
    </row>
    <row r="174" spans="1:15">
      <c r="A174" s="29" t="s">
        <v>173</v>
      </c>
      <c r="B174" s="5">
        <f>3/100000</f>
        <v>3.0000000000000001E-5</v>
      </c>
      <c r="C174" s="4">
        <f>2*SQRT(B174)*(1-SQRT(B174))</f>
        <v>1.0894451150103322E-2</v>
      </c>
      <c r="D174" s="5">
        <f t="shared" si="20"/>
        <v>100</v>
      </c>
      <c r="E174" s="18">
        <f>IFERROR(VLOOKUP(A174,[1]TablaCobertura!$A$2:$E$500,4,FALSE)/100,1)</f>
        <v>1</v>
      </c>
      <c r="F174" s="18">
        <v>0.83299999999999996</v>
      </c>
      <c r="G174" s="18">
        <f t="shared" si="19"/>
        <v>0.83299999999999996</v>
      </c>
      <c r="H174" s="3">
        <f t="shared" si="16"/>
        <v>1.8360355071529854E-3</v>
      </c>
      <c r="I174" s="5">
        <f t="shared" si="21"/>
        <v>550</v>
      </c>
      <c r="J174" s="3">
        <f t="shared" si="17"/>
        <v>3.37102638352652E-6</v>
      </c>
      <c r="K174" s="5">
        <f t="shared" si="22"/>
        <v>296650</v>
      </c>
      <c r="L174" s="3">
        <f t="shared" si="18"/>
        <v>8.4275659588163E-7</v>
      </c>
      <c r="M174" s="5">
        <f t="shared" si="23"/>
        <v>1186590</v>
      </c>
      <c r="N174" s="2"/>
      <c r="O174" s="2"/>
    </row>
    <row r="175" spans="1:15">
      <c r="A175" s="29" t="s">
        <v>174</v>
      </c>
      <c r="B175" s="5" t="s">
        <v>3</v>
      </c>
      <c r="C175" s="3" t="s">
        <v>3</v>
      </c>
      <c r="D175" s="5" t="str">
        <f t="shared" si="20"/>
        <v>N/A</v>
      </c>
      <c r="E175" s="18">
        <f>IFERROR(VLOOKUP(A175,[1]TablaCobertura!$A$2:$E$500,4,FALSE)/100,1)</f>
        <v>0.92040000000000011</v>
      </c>
      <c r="F175" s="18">
        <v>0.99</v>
      </c>
      <c r="G175" s="18">
        <f t="shared" si="19"/>
        <v>0.91119600000000012</v>
      </c>
      <c r="H175" s="3" t="s">
        <v>3</v>
      </c>
      <c r="I175" s="5" t="str">
        <f t="shared" si="21"/>
        <v>N/A</v>
      </c>
      <c r="J175" s="3" t="s">
        <v>3</v>
      </c>
      <c r="K175" s="5" t="str">
        <f t="shared" si="22"/>
        <v>N/A</v>
      </c>
      <c r="L175" s="3" t="s">
        <v>3</v>
      </c>
      <c r="M175" s="5" t="str">
        <f t="shared" si="23"/>
        <v>N/A</v>
      </c>
      <c r="N175" s="2"/>
      <c r="O175" s="2"/>
    </row>
    <row r="176" spans="1:15">
      <c r="A176" s="29" t="s">
        <v>175</v>
      </c>
      <c r="B176" s="5">
        <f>1/100000</f>
        <v>1.0000000000000001E-5</v>
      </c>
      <c r="C176" s="4">
        <f>2*SQRT(B176)*(1-SQRT(B176))</f>
        <v>6.3045553203367587E-3</v>
      </c>
      <c r="D176" s="5">
        <f t="shared" si="20"/>
        <v>160</v>
      </c>
      <c r="E176" s="18">
        <f>IFERROR(VLOOKUP(A176,[1]TablaCobertura!$A$2:$E$500,4,FALSE)/100,1)</f>
        <v>0.99919999999999998</v>
      </c>
      <c r="F176" s="18">
        <v>0.9</v>
      </c>
      <c r="G176" s="18">
        <f t="shared" si="19"/>
        <v>0.89927999999999997</v>
      </c>
      <c r="H176" s="3">
        <f t="shared" si="16"/>
        <v>6.3861548097535561E-4</v>
      </c>
      <c r="I176" s="5">
        <f t="shared" si="21"/>
        <v>1570</v>
      </c>
      <c r="J176" s="3">
        <f t="shared" si="17"/>
        <v>4.0782973254138476E-7</v>
      </c>
      <c r="K176" s="5">
        <f t="shared" si="22"/>
        <v>2452010</v>
      </c>
      <c r="L176" s="3">
        <f t="shared" si="18"/>
        <v>1.0195743313534619E-7</v>
      </c>
      <c r="M176" s="5">
        <f t="shared" si="23"/>
        <v>9808020</v>
      </c>
      <c r="N176" s="2"/>
      <c r="O176" s="2"/>
    </row>
    <row r="177" spans="1:15">
      <c r="A177" s="29" t="s">
        <v>176</v>
      </c>
      <c r="B177" s="5" t="s">
        <v>3</v>
      </c>
      <c r="C177" s="3" t="s">
        <v>3</v>
      </c>
      <c r="D177" s="5" t="str">
        <f t="shared" si="20"/>
        <v>N/A</v>
      </c>
      <c r="E177" s="18">
        <f>IFERROR(VLOOKUP(A177,[1]TablaCobertura!$A$2:$E$500,4,FALSE)/100,1)</f>
        <v>0.94489999999999996</v>
      </c>
      <c r="F177" s="18">
        <v>0.95</v>
      </c>
      <c r="G177" s="18">
        <f t="shared" si="19"/>
        <v>0.89765499999999987</v>
      </c>
      <c r="H177" s="3" t="s">
        <v>3</v>
      </c>
      <c r="I177" s="5" t="str">
        <f t="shared" si="21"/>
        <v>N/A</v>
      </c>
      <c r="J177" s="3" t="s">
        <v>3</v>
      </c>
      <c r="K177" s="5" t="str">
        <f t="shared" si="22"/>
        <v>N/A</v>
      </c>
      <c r="L177" s="3" t="s">
        <v>3</v>
      </c>
      <c r="M177" s="5" t="str">
        <f t="shared" si="23"/>
        <v>N/A</v>
      </c>
      <c r="N177" s="2"/>
      <c r="O177" s="2"/>
    </row>
    <row r="178" spans="1:15">
      <c r="A178" s="29" t="s">
        <v>177</v>
      </c>
      <c r="B178" s="5" t="s">
        <v>3</v>
      </c>
      <c r="C178" s="3" t="s">
        <v>3</v>
      </c>
      <c r="D178" s="5" t="str">
        <f t="shared" si="20"/>
        <v>N/A</v>
      </c>
      <c r="E178" s="18">
        <f>IFERROR(VLOOKUP(A178,[1]TablaCobertura!$A$2:$E$500,4,FALSE)/100,1)</f>
        <v>0.84340000000000004</v>
      </c>
      <c r="F178" s="18">
        <v>0.85</v>
      </c>
      <c r="G178" s="18">
        <f t="shared" si="19"/>
        <v>0.71689000000000003</v>
      </c>
      <c r="H178" s="3" t="s">
        <v>3</v>
      </c>
      <c r="I178" s="5" t="str">
        <f t="shared" si="21"/>
        <v>N/A</v>
      </c>
      <c r="J178" s="3" t="s">
        <v>3</v>
      </c>
      <c r="K178" s="5" t="str">
        <f t="shared" si="22"/>
        <v>N/A</v>
      </c>
      <c r="L178" s="3" t="s">
        <v>3</v>
      </c>
      <c r="M178" s="5" t="str">
        <f t="shared" si="23"/>
        <v>N/A</v>
      </c>
      <c r="N178" s="2"/>
      <c r="O178" s="2"/>
    </row>
    <row r="179" spans="1:15">
      <c r="A179" s="29" t="s">
        <v>178</v>
      </c>
      <c r="B179" s="5"/>
      <c r="C179" s="4">
        <v>4.4999999999999998E-2</v>
      </c>
      <c r="D179" s="5">
        <f t="shared" si="20"/>
        <v>30</v>
      </c>
      <c r="E179" s="18">
        <f>IFERROR(VLOOKUP(A179,[1]TablaCobertura!$A$2:$E$500,4,FALSE)/100,1)</f>
        <v>0.93590000000000007</v>
      </c>
      <c r="F179" s="18">
        <v>0.97</v>
      </c>
      <c r="G179" s="18">
        <f t="shared" si="19"/>
        <v>0.90782300000000005</v>
      </c>
      <c r="H179" s="3">
        <f t="shared" si="16"/>
        <v>4.3246351463613825E-3</v>
      </c>
      <c r="I179" s="5">
        <f t="shared" si="21"/>
        <v>240</v>
      </c>
      <c r="J179" s="3">
        <f t="shared" si="17"/>
        <v>1.8702469149144136E-5</v>
      </c>
      <c r="K179" s="5">
        <f t="shared" si="22"/>
        <v>53470</v>
      </c>
      <c r="L179" s="3">
        <f t="shared" si="18"/>
        <v>4.675617287286034E-6</v>
      </c>
      <c r="M179" s="5">
        <f t="shared" si="23"/>
        <v>213880</v>
      </c>
      <c r="N179" s="2"/>
      <c r="O179" s="2"/>
    </row>
    <row r="180" spans="1:15">
      <c r="A180" s="29" t="s">
        <v>179</v>
      </c>
      <c r="B180" s="5" t="s">
        <v>3</v>
      </c>
      <c r="C180" s="3" t="s">
        <v>3</v>
      </c>
      <c r="D180" s="5" t="str">
        <f t="shared" si="20"/>
        <v>N/A</v>
      </c>
      <c r="E180" s="18">
        <f>IFERROR(VLOOKUP(A180,[1]TablaCobertura!$A$2:$E$500,4,FALSE)/100,1)</f>
        <v>0.99470000000000003</v>
      </c>
      <c r="F180" s="18">
        <v>0.99</v>
      </c>
      <c r="G180" s="18">
        <f t="shared" si="19"/>
        <v>0.98475299999999999</v>
      </c>
      <c r="H180" s="3" t="s">
        <v>3</v>
      </c>
      <c r="I180" s="5" t="str">
        <f t="shared" si="21"/>
        <v>N/A</v>
      </c>
      <c r="J180" s="3" t="s">
        <v>3</v>
      </c>
      <c r="K180" s="5" t="str">
        <f t="shared" si="22"/>
        <v>N/A</v>
      </c>
      <c r="L180" s="3" t="s">
        <v>3</v>
      </c>
      <c r="M180" s="5" t="str">
        <f t="shared" si="23"/>
        <v>N/A</v>
      </c>
      <c r="N180" s="2"/>
      <c r="O180" s="2"/>
    </row>
    <row r="181" spans="1:15">
      <c r="A181" s="29" t="s">
        <v>180</v>
      </c>
      <c r="B181" s="5"/>
      <c r="C181" s="4">
        <v>3.7000000000000002E-3</v>
      </c>
      <c r="D181" s="5">
        <f t="shared" si="20"/>
        <v>280</v>
      </c>
      <c r="E181" s="18">
        <f>IFERROR(VLOOKUP(A181,[1]TablaCobertura!$A$2:$E$500,4,FALSE)/100,1)</f>
        <v>0.9042</v>
      </c>
      <c r="F181" s="18">
        <v>0.35</v>
      </c>
      <c r="G181" s="18">
        <f t="shared" si="19"/>
        <v>0.31646999999999997</v>
      </c>
      <c r="H181" s="3">
        <f t="shared" si="16"/>
        <v>2.5320258478142136E-3</v>
      </c>
      <c r="I181" s="5">
        <f t="shared" si="21"/>
        <v>400</v>
      </c>
      <c r="J181" s="3">
        <f t="shared" si="17"/>
        <v>6.4111548939992874E-6</v>
      </c>
      <c r="K181" s="5">
        <f t="shared" si="22"/>
        <v>155980</v>
      </c>
      <c r="L181" s="3">
        <f t="shared" si="18"/>
        <v>1.6027887234998219E-6</v>
      </c>
      <c r="M181" s="5">
        <f t="shared" si="23"/>
        <v>623920</v>
      </c>
      <c r="N181" s="2"/>
      <c r="O181" s="2"/>
    </row>
    <row r="182" spans="1:15">
      <c r="A182" s="29" t="s">
        <v>181</v>
      </c>
      <c r="B182" s="5"/>
      <c r="C182" s="4">
        <f>1/708</f>
        <v>1.4124293785310734E-3</v>
      </c>
      <c r="D182" s="5">
        <f t="shared" si="20"/>
        <v>710</v>
      </c>
      <c r="E182" s="18">
        <f>IFERROR(VLOOKUP(A182,[1]TablaCobertura!$A$2:$E$500,4,FALSE)/100,1)</f>
        <v>0.99919999999999998</v>
      </c>
      <c r="F182" s="18">
        <v>0.99</v>
      </c>
      <c r="G182" s="18">
        <f t="shared" si="19"/>
        <v>0.98920799999999998</v>
      </c>
      <c r="H182" s="3">
        <f t="shared" si="16"/>
        <v>1.5264264877020469E-5</v>
      </c>
      <c r="I182" s="5">
        <f t="shared" si="21"/>
        <v>65520</v>
      </c>
      <c r="J182" s="3">
        <f t="shared" si="17"/>
        <v>2.3299778223584072E-10</v>
      </c>
      <c r="K182" s="5">
        <f t="shared" si="22"/>
        <v>4291886350</v>
      </c>
      <c r="L182" s="3">
        <f t="shared" si="18"/>
        <v>5.8249445558960179E-11</v>
      </c>
      <c r="M182" s="5">
        <f t="shared" si="23"/>
        <v>17167545390</v>
      </c>
      <c r="N182" s="2"/>
      <c r="O182" s="2"/>
    </row>
    <row r="183" spans="1:15">
      <c r="A183" s="29" t="s">
        <v>182</v>
      </c>
      <c r="B183" s="5">
        <f>1/10000</f>
        <v>1E-4</v>
      </c>
      <c r="C183" s="4">
        <f>2*SQRT(B183)*(1-SQRT(B183))</f>
        <v>1.9800000000000002E-2</v>
      </c>
      <c r="D183" s="5">
        <f t="shared" si="20"/>
        <v>60</v>
      </c>
      <c r="E183" s="18">
        <f>IFERROR(VLOOKUP(A183,[1]TablaCobertura!$A$2:$E$500,4,FALSE)/100,1)</f>
        <v>0.98860000000000003</v>
      </c>
      <c r="F183" s="18">
        <v>0.95</v>
      </c>
      <c r="G183" s="18">
        <f t="shared" si="19"/>
        <v>0.93916999999999995</v>
      </c>
      <c r="H183" s="3">
        <f t="shared" si="16"/>
        <v>1.2272555108508926E-3</v>
      </c>
      <c r="I183" s="5">
        <f t="shared" si="21"/>
        <v>820</v>
      </c>
      <c r="J183" s="3">
        <f t="shared" si="17"/>
        <v>1.5061560889138855E-6</v>
      </c>
      <c r="K183" s="5">
        <f t="shared" si="22"/>
        <v>663950</v>
      </c>
      <c r="L183" s="3">
        <f t="shared" si="18"/>
        <v>3.7653902222847137E-7</v>
      </c>
      <c r="M183" s="5">
        <f t="shared" si="23"/>
        <v>2655770</v>
      </c>
      <c r="N183" s="2"/>
      <c r="O183" s="2"/>
    </row>
    <row r="184" spans="1:15">
      <c r="A184" s="29" t="s">
        <v>183</v>
      </c>
      <c r="B184" s="5"/>
      <c r="C184" s="4">
        <v>8.8999999999999999E-3</v>
      </c>
      <c r="D184" s="5">
        <f t="shared" si="20"/>
        <v>120</v>
      </c>
      <c r="E184" s="18">
        <f>IFERROR(VLOOKUP(A184,[1]TablaCobertura!$A$2:$E$500,4,FALSE)/100,1)</f>
        <v>1</v>
      </c>
      <c r="F184" s="18">
        <v>0.9</v>
      </c>
      <c r="G184" s="18">
        <f t="shared" si="19"/>
        <v>0.9</v>
      </c>
      <c r="H184" s="3">
        <f t="shared" si="16"/>
        <v>8.9718646357322127E-4</v>
      </c>
      <c r="I184" s="5">
        <f t="shared" si="21"/>
        <v>1120</v>
      </c>
      <c r="J184" s="3">
        <f t="shared" si="17"/>
        <v>8.0494355041902309E-7</v>
      </c>
      <c r="K184" s="5">
        <f t="shared" si="22"/>
        <v>1242330</v>
      </c>
      <c r="L184" s="3">
        <f t="shared" si="18"/>
        <v>2.0123588760475577E-7</v>
      </c>
      <c r="M184" s="5">
        <f t="shared" si="23"/>
        <v>4969300</v>
      </c>
      <c r="N184" s="2"/>
      <c r="O184" s="2"/>
    </row>
    <row r="185" spans="1:15">
      <c r="A185" s="29" t="s">
        <v>184</v>
      </c>
      <c r="B185" s="5"/>
      <c r="C185" s="4">
        <f>1/1119</f>
        <v>8.9365504915102768E-4</v>
      </c>
      <c r="D185" s="5">
        <f t="shared" si="20"/>
        <v>1120</v>
      </c>
      <c r="E185" s="18">
        <f>IFERROR(VLOOKUP(A185,[1]TablaCobertura!$A$2:$E$500,4,FALSE)/100,1)</f>
        <v>1</v>
      </c>
      <c r="F185" s="18">
        <v>0.99</v>
      </c>
      <c r="G185" s="18">
        <f t="shared" si="19"/>
        <v>0.99</v>
      </c>
      <c r="H185" s="3">
        <f t="shared" si="16"/>
        <v>8.944463824116072E-6</v>
      </c>
      <c r="I185" s="5">
        <f t="shared" si="21"/>
        <v>111810</v>
      </c>
      <c r="J185" s="3">
        <f t="shared" si="17"/>
        <v>8.0003433100921107E-11</v>
      </c>
      <c r="K185" s="5">
        <f t="shared" si="22"/>
        <v>12499463610</v>
      </c>
      <c r="L185" s="3">
        <f t="shared" si="18"/>
        <v>2.0000858275230277E-11</v>
      </c>
      <c r="M185" s="5">
        <f t="shared" si="23"/>
        <v>49997854410</v>
      </c>
      <c r="N185" s="2"/>
      <c r="O185" s="2"/>
    </row>
    <row r="186" spans="1:15">
      <c r="A186" s="29" t="s">
        <v>185</v>
      </c>
      <c r="B186" s="5"/>
      <c r="C186" s="4">
        <v>8.3000000000000001E-3</v>
      </c>
      <c r="D186" s="5">
        <f t="shared" si="20"/>
        <v>130</v>
      </c>
      <c r="E186" s="18">
        <f>IFERROR(VLOOKUP(A186,[1]TablaCobertura!$A$2:$E$500,4,FALSE)/100,1)</f>
        <v>0.99680000000000002</v>
      </c>
      <c r="F186" s="18">
        <v>0.96</v>
      </c>
      <c r="G186" s="18">
        <f t="shared" si="19"/>
        <v>0.956928</v>
      </c>
      <c r="H186" s="3">
        <f t="shared" si="16"/>
        <v>3.6035975824472215E-4</v>
      </c>
      <c r="I186" s="5">
        <f t="shared" si="21"/>
        <v>2780</v>
      </c>
      <c r="J186" s="3">
        <f t="shared" si="17"/>
        <v>1.298591553621946E-7</v>
      </c>
      <c r="K186" s="5">
        <f t="shared" si="22"/>
        <v>7700660</v>
      </c>
      <c r="L186" s="3">
        <f t="shared" si="18"/>
        <v>3.246478884054865E-8</v>
      </c>
      <c r="M186" s="5">
        <f t="shared" si="23"/>
        <v>30802610</v>
      </c>
      <c r="N186" s="2"/>
      <c r="O186" s="2"/>
    </row>
    <row r="187" spans="1:15">
      <c r="A187" s="29" t="s">
        <v>186</v>
      </c>
      <c r="B187" s="5"/>
      <c r="C187" s="4">
        <v>4.3999999999999997E-2</v>
      </c>
      <c r="D187" s="5">
        <f t="shared" si="20"/>
        <v>30</v>
      </c>
      <c r="E187" s="18">
        <f>IFERROR(VLOOKUP(A187,[1]TablaCobertura!$A$2:$E$500,4,FALSE)/100,1)</f>
        <v>0.94769999999999999</v>
      </c>
      <c r="F187" s="18">
        <v>0.95</v>
      </c>
      <c r="G187" s="18">
        <f t="shared" si="19"/>
        <v>0.90031499999999998</v>
      </c>
      <c r="H187" s="3">
        <f t="shared" si="16"/>
        <v>4.5670588290664012E-3</v>
      </c>
      <c r="I187" s="5">
        <f t="shared" si="21"/>
        <v>220</v>
      </c>
      <c r="J187" s="3">
        <f t="shared" si="17"/>
        <v>2.0858026348153367E-5</v>
      </c>
      <c r="K187" s="5">
        <f t="shared" si="22"/>
        <v>47950</v>
      </c>
      <c r="L187" s="3">
        <f t="shared" si="18"/>
        <v>5.2145065870383419E-6</v>
      </c>
      <c r="M187" s="5">
        <f t="shared" si="23"/>
        <v>191780</v>
      </c>
      <c r="N187" s="2"/>
      <c r="O187" s="2"/>
    </row>
    <row r="188" spans="1:15">
      <c r="A188" s="29" t="s">
        <v>187</v>
      </c>
      <c r="B188" s="5">
        <f>7/100000</f>
        <v>6.9999999999999994E-5</v>
      </c>
      <c r="C188" s="4">
        <f>2*SQRT(B188)*(1-SQRT(B188))</f>
        <v>1.6593200530681508E-2</v>
      </c>
      <c r="D188" s="5">
        <f t="shared" si="20"/>
        <v>70</v>
      </c>
      <c r="E188" s="18">
        <f>IFERROR(VLOOKUP(A188,[1]TablaCobertura!$A$2:$E$500,4,FALSE)/100,1)</f>
        <v>0.9869</v>
      </c>
      <c r="F188" s="18">
        <v>0.9</v>
      </c>
      <c r="G188" s="18">
        <f t="shared" si="19"/>
        <v>0.88821000000000006</v>
      </c>
      <c r="H188" s="3">
        <f t="shared" si="16"/>
        <v>1.8827016079791255E-3</v>
      </c>
      <c r="I188" s="5">
        <f t="shared" si="21"/>
        <v>540</v>
      </c>
      <c r="J188" s="3">
        <f t="shared" si="17"/>
        <v>3.5445653446871847E-6</v>
      </c>
      <c r="K188" s="5">
        <f t="shared" si="22"/>
        <v>282130</v>
      </c>
      <c r="L188" s="3">
        <f t="shared" si="18"/>
        <v>8.8614133617179617E-7</v>
      </c>
      <c r="M188" s="5">
        <f t="shared" si="23"/>
        <v>1128490</v>
      </c>
      <c r="N188" s="2"/>
      <c r="O188" s="2"/>
    </row>
    <row r="189" spans="1:15">
      <c r="A189" s="29" t="s">
        <v>188</v>
      </c>
      <c r="B189" s="5" t="s">
        <v>3</v>
      </c>
      <c r="C189" s="3" t="s">
        <v>3</v>
      </c>
      <c r="D189" s="5" t="str">
        <f t="shared" si="20"/>
        <v>N/A</v>
      </c>
      <c r="E189" s="18">
        <f>IFERROR(VLOOKUP(A189,[1]TablaCobertura!$A$2:$E$500,4,FALSE)/100,1)</f>
        <v>1</v>
      </c>
      <c r="F189" s="18">
        <v>0.99</v>
      </c>
      <c r="G189" s="18">
        <f t="shared" si="19"/>
        <v>0.99</v>
      </c>
      <c r="H189" s="3" t="s">
        <v>3</v>
      </c>
      <c r="I189" s="5" t="str">
        <f t="shared" si="21"/>
        <v>N/A</v>
      </c>
      <c r="J189" s="3" t="s">
        <v>3</v>
      </c>
      <c r="K189" s="5" t="str">
        <f t="shared" si="22"/>
        <v>N/A</v>
      </c>
      <c r="L189" s="3" t="s">
        <v>3</v>
      </c>
      <c r="M189" s="5" t="str">
        <f t="shared" si="23"/>
        <v>N/A</v>
      </c>
      <c r="N189" s="2"/>
      <c r="O189" s="2"/>
    </row>
    <row r="190" spans="1:15">
      <c r="A190" s="29" t="s">
        <v>189</v>
      </c>
      <c r="B190" s="5"/>
      <c r="C190" s="4">
        <v>2E-3</v>
      </c>
      <c r="D190" s="5">
        <f t="shared" si="20"/>
        <v>500</v>
      </c>
      <c r="E190" s="18">
        <f>IFERROR(VLOOKUP(A190,[1]TablaCobertura!$A$2:$E$500,4,FALSE)/100,1)</f>
        <v>0.95900000000000007</v>
      </c>
      <c r="F190" s="18">
        <v>0.95</v>
      </c>
      <c r="G190" s="18">
        <f t="shared" si="19"/>
        <v>0.91105000000000003</v>
      </c>
      <c r="H190" s="3">
        <f t="shared" si="16"/>
        <v>1.7822474330477561E-4</v>
      </c>
      <c r="I190" s="5">
        <f t="shared" si="21"/>
        <v>5620</v>
      </c>
      <c r="J190" s="3">
        <f t="shared" si="17"/>
        <v>3.1764059126053155E-8</v>
      </c>
      <c r="K190" s="5">
        <f t="shared" si="22"/>
        <v>31482130</v>
      </c>
      <c r="L190" s="3">
        <f t="shared" si="18"/>
        <v>7.9410147815132887E-9</v>
      </c>
      <c r="M190" s="5">
        <f t="shared" si="23"/>
        <v>125928490</v>
      </c>
      <c r="N190" s="2"/>
      <c r="O190" s="2"/>
    </row>
    <row r="191" spans="1:15">
      <c r="A191" s="29" t="s">
        <v>190</v>
      </c>
      <c r="B191" s="5"/>
      <c r="C191" s="4">
        <v>3.5999999999999999E-3</v>
      </c>
      <c r="D191" s="5">
        <f t="shared" si="20"/>
        <v>280</v>
      </c>
      <c r="E191" s="18">
        <f>IFERROR(VLOOKUP(A191,[1]TablaCobertura!$A$2:$E$500,4,FALSE)/100,1)</f>
        <v>1</v>
      </c>
      <c r="F191" s="18">
        <v>0.97</v>
      </c>
      <c r="G191" s="18">
        <f t="shared" si="19"/>
        <v>0.97</v>
      </c>
      <c r="H191" s="3">
        <f t="shared" si="16"/>
        <v>1.0837845757384798E-4</v>
      </c>
      <c r="I191" s="5">
        <f t="shared" si="21"/>
        <v>9230</v>
      </c>
      <c r="J191" s="3">
        <f t="shared" si="17"/>
        <v>1.1745890066086365E-8</v>
      </c>
      <c r="K191" s="5">
        <f t="shared" si="22"/>
        <v>85136170</v>
      </c>
      <c r="L191" s="3">
        <f t="shared" si="18"/>
        <v>2.9364725165215913E-9</v>
      </c>
      <c r="M191" s="5">
        <f t="shared" si="23"/>
        <v>340544650</v>
      </c>
      <c r="N191" s="2"/>
      <c r="O191" s="2"/>
    </row>
    <row r="192" spans="1:15">
      <c r="A192" s="29" t="s">
        <v>191</v>
      </c>
      <c r="B192" s="5"/>
      <c r="C192" s="4">
        <v>2.3999999999999998E-3</v>
      </c>
      <c r="D192" s="5">
        <f t="shared" si="20"/>
        <v>420</v>
      </c>
      <c r="E192" s="18">
        <f>IFERROR(VLOOKUP(A192,[1]TablaCobertura!$A$2:$E$500,4,FALSE)/100,1)</f>
        <v>1</v>
      </c>
      <c r="F192" s="18">
        <v>0.98</v>
      </c>
      <c r="G192" s="18">
        <f t="shared" si="19"/>
        <v>0.98</v>
      </c>
      <c r="H192" s="3">
        <f t="shared" si="16"/>
        <v>4.8113162157394227E-5</v>
      </c>
      <c r="I192" s="5">
        <f t="shared" si="21"/>
        <v>20790</v>
      </c>
      <c r="J192" s="3">
        <f t="shared" si="17"/>
        <v>2.3148763727837121E-9</v>
      </c>
      <c r="K192" s="5">
        <f t="shared" si="22"/>
        <v>431988520</v>
      </c>
      <c r="L192" s="3">
        <f t="shared" si="18"/>
        <v>5.7871909319592802E-10</v>
      </c>
      <c r="M192" s="5">
        <f t="shared" si="23"/>
        <v>1727954050</v>
      </c>
      <c r="N192" s="2"/>
      <c r="O192" s="2"/>
    </row>
    <row r="193" spans="1:15">
      <c r="A193" s="29" t="s">
        <v>192</v>
      </c>
      <c r="B193" s="5"/>
      <c r="C193" s="4">
        <v>2E-3</v>
      </c>
      <c r="D193" s="5">
        <f t="shared" si="20"/>
        <v>500</v>
      </c>
      <c r="E193" s="18">
        <f>IFERROR(VLOOKUP(A193,[1]TablaCobertura!$A$2:$E$500,4,FALSE)/100,1)</f>
        <v>0.98199999999999998</v>
      </c>
      <c r="F193" s="18">
        <v>0.8</v>
      </c>
      <c r="G193" s="18">
        <f t="shared" si="19"/>
        <v>0.78560000000000008</v>
      </c>
      <c r="H193" s="3">
        <f t="shared" si="16"/>
        <v>4.2947479079129112E-4</v>
      </c>
      <c r="I193" s="5">
        <f t="shared" si="21"/>
        <v>2330</v>
      </c>
      <c r="J193" s="3">
        <f t="shared" si="17"/>
        <v>1.8444859592522327E-7</v>
      </c>
      <c r="K193" s="5">
        <f t="shared" si="22"/>
        <v>5421570</v>
      </c>
      <c r="L193" s="3">
        <f t="shared" si="18"/>
        <v>4.6112148981305818E-8</v>
      </c>
      <c r="M193" s="5">
        <f t="shared" si="23"/>
        <v>21686260</v>
      </c>
      <c r="N193" s="2"/>
      <c r="O193" s="2"/>
    </row>
    <row r="194" spans="1:15">
      <c r="A194" s="29" t="s">
        <v>193</v>
      </c>
      <c r="B194" s="5" t="s">
        <v>3</v>
      </c>
      <c r="C194" s="3" t="s">
        <v>3</v>
      </c>
      <c r="D194" s="5" t="str">
        <f t="shared" si="20"/>
        <v>N/A</v>
      </c>
      <c r="E194" s="18">
        <f>IFERROR(VLOOKUP(A194,[1]TablaCobertura!$A$2:$E$500,4,FALSE)/100,1)</f>
        <v>1</v>
      </c>
      <c r="F194" s="18">
        <v>0.95</v>
      </c>
      <c r="G194" s="18">
        <f t="shared" si="19"/>
        <v>0.95</v>
      </c>
      <c r="H194" s="3" t="s">
        <v>3</v>
      </c>
      <c r="I194" s="5" t="str">
        <f t="shared" si="21"/>
        <v>N/A</v>
      </c>
      <c r="J194" s="3" t="s">
        <v>3</v>
      </c>
      <c r="K194" s="5" t="str">
        <f t="shared" si="22"/>
        <v>N/A</v>
      </c>
      <c r="L194" s="3" t="s">
        <v>3</v>
      </c>
      <c r="M194" s="5" t="str">
        <f t="shared" si="23"/>
        <v>N/A</v>
      </c>
      <c r="N194" s="2"/>
      <c r="O194" s="2"/>
    </row>
    <row r="195" spans="1:15">
      <c r="A195" s="29" t="s">
        <v>194</v>
      </c>
      <c r="B195" s="5" t="s">
        <v>3</v>
      </c>
      <c r="C195" s="3" t="s">
        <v>3</v>
      </c>
      <c r="D195" s="5" t="str">
        <f t="shared" si="20"/>
        <v>N/A</v>
      </c>
      <c r="E195" s="18">
        <f>IFERROR(VLOOKUP(A195,[1]TablaCobertura!$A$2:$E$500,4,FALSE)/100,1)</f>
        <v>1</v>
      </c>
      <c r="F195" s="18">
        <v>0.99</v>
      </c>
      <c r="G195" s="18">
        <f t="shared" si="19"/>
        <v>0.99</v>
      </c>
      <c r="H195" s="3" t="s">
        <v>3</v>
      </c>
      <c r="I195" s="5" t="str">
        <f t="shared" si="21"/>
        <v>N/A</v>
      </c>
      <c r="J195" s="3" t="s">
        <v>3</v>
      </c>
      <c r="K195" s="5" t="str">
        <f t="shared" si="22"/>
        <v>N/A</v>
      </c>
      <c r="L195" s="3" t="s">
        <v>3</v>
      </c>
      <c r="M195" s="5" t="str">
        <f t="shared" si="23"/>
        <v>N/A</v>
      </c>
      <c r="N195" s="2"/>
      <c r="O195" s="2"/>
    </row>
    <row r="196" spans="1:15">
      <c r="A196" s="29" t="s">
        <v>195</v>
      </c>
      <c r="B196" s="5"/>
      <c r="C196" s="4">
        <v>2E-3</v>
      </c>
      <c r="D196" s="5">
        <f t="shared" si="20"/>
        <v>500</v>
      </c>
      <c r="E196" s="18">
        <f>IFERROR(VLOOKUP(A196,[1]TablaCobertura!$A$2:$E$500,4,FALSE)/100,1)</f>
        <v>1</v>
      </c>
      <c r="F196" s="18">
        <v>0.95</v>
      </c>
      <c r="G196" s="18">
        <f t="shared" si="19"/>
        <v>0.95</v>
      </c>
      <c r="H196" s="3">
        <f t="shared" ref="H196:H259" si="24">((1-G196)*C196)/(1-C196*G196)</f>
        <v>1.0019036168720578E-4</v>
      </c>
      <c r="I196" s="5">
        <f t="shared" si="21"/>
        <v>9990</v>
      </c>
      <c r="J196" s="3">
        <f t="shared" ref="J196:J259" si="25">H196*H196</f>
        <v>1.0038108575013112E-8</v>
      </c>
      <c r="K196" s="5">
        <f t="shared" si="22"/>
        <v>99620370</v>
      </c>
      <c r="L196" s="3">
        <f t="shared" ref="L196:L259" si="26">J196*0.25</f>
        <v>2.5095271437532781E-9</v>
      </c>
      <c r="M196" s="5">
        <f t="shared" si="23"/>
        <v>398481450</v>
      </c>
      <c r="N196" s="2"/>
      <c r="O196" s="2"/>
    </row>
    <row r="197" spans="1:15">
      <c r="A197" s="29" t="s">
        <v>196</v>
      </c>
      <c r="B197" s="5"/>
      <c r="C197" s="4">
        <v>2E-3</v>
      </c>
      <c r="D197" s="5">
        <f t="shared" si="20"/>
        <v>500</v>
      </c>
      <c r="E197" s="18">
        <f>IFERROR(VLOOKUP(A197,[1]TablaCobertura!$A$2:$E$500,4,FALSE)/100,1)</f>
        <v>0.91620000000000001</v>
      </c>
      <c r="F197" s="18">
        <v>0.99</v>
      </c>
      <c r="G197" s="18">
        <f t="shared" ref="G197:G260" si="27">E197*F197</f>
        <v>0.90703800000000001</v>
      </c>
      <c r="H197" s="3">
        <f t="shared" si="24"/>
        <v>1.8626189323022352E-4</v>
      </c>
      <c r="I197" s="5">
        <f t="shared" si="21"/>
        <v>5370</v>
      </c>
      <c r="J197" s="3">
        <f t="shared" si="25"/>
        <v>3.4693492869707188E-8</v>
      </c>
      <c r="K197" s="5">
        <f t="shared" si="22"/>
        <v>28823850</v>
      </c>
      <c r="L197" s="3">
        <f t="shared" si="26"/>
        <v>8.6733732174267971E-9</v>
      </c>
      <c r="M197" s="5">
        <f t="shared" si="23"/>
        <v>115295400</v>
      </c>
      <c r="N197" s="2"/>
      <c r="O197" s="2"/>
    </row>
    <row r="198" spans="1:15">
      <c r="A198" s="29" t="s">
        <v>197</v>
      </c>
      <c r="B198" s="5" t="s">
        <v>3</v>
      </c>
      <c r="C198" s="3" t="s">
        <v>3</v>
      </c>
      <c r="D198" s="5" t="str">
        <f t="shared" ref="D198:D261" si="28">IFERROR(_xlfn.CEILING.PRECISE(1/C198,10),"N/A")</f>
        <v>N/A</v>
      </c>
      <c r="E198" s="18">
        <f>IFERROR(VLOOKUP(A198,[1]TablaCobertura!$A$2:$E$500,4,FALSE)/100,1)</f>
        <v>1</v>
      </c>
      <c r="F198" s="18">
        <v>0.99</v>
      </c>
      <c r="G198" s="18">
        <f t="shared" si="27"/>
        <v>0.99</v>
      </c>
      <c r="H198" s="3" t="s">
        <v>3</v>
      </c>
      <c r="I198" s="5" t="str">
        <f t="shared" ref="I198:I261" si="29">IFERROR(_xlfn.CEILING.PRECISE(1/H198,10),"N/A")</f>
        <v>N/A</v>
      </c>
      <c r="J198" s="3" t="s">
        <v>3</v>
      </c>
      <c r="K198" s="5" t="str">
        <f t="shared" ref="K198:K261" si="30">IFERROR(_xlfn.CEILING.PRECISE(1/J198,10),"N/A")</f>
        <v>N/A</v>
      </c>
      <c r="L198" s="3" t="s">
        <v>3</v>
      </c>
      <c r="M198" s="5" t="str">
        <f t="shared" ref="M198:M261" si="31">IFERROR(_xlfn.CEILING.PRECISE(1/L198,10),"N/A")</f>
        <v>N/A</v>
      </c>
      <c r="N198" s="2"/>
      <c r="O198" s="2"/>
    </row>
    <row r="199" spans="1:15">
      <c r="A199" s="29" t="s">
        <v>198</v>
      </c>
      <c r="B199" s="5"/>
      <c r="C199" s="4">
        <v>2.5000000000000001E-3</v>
      </c>
      <c r="D199" s="5">
        <f t="shared" si="28"/>
        <v>400</v>
      </c>
      <c r="E199" s="18">
        <f>IFERROR(VLOOKUP(A199,[1]TablaCobertura!$A$2:$E$500,4,FALSE)/100,1)</f>
        <v>0.94569999999999999</v>
      </c>
      <c r="F199" s="18">
        <v>0.99</v>
      </c>
      <c r="G199" s="18">
        <f t="shared" si="27"/>
        <v>0.93624299999999994</v>
      </c>
      <c r="H199" s="3">
        <f t="shared" si="24"/>
        <v>1.597664505524115E-4</v>
      </c>
      <c r="I199" s="5">
        <f t="shared" si="29"/>
        <v>6260</v>
      </c>
      <c r="J199" s="3">
        <f t="shared" si="25"/>
        <v>2.5525318722116149E-8</v>
      </c>
      <c r="K199" s="5">
        <f t="shared" si="30"/>
        <v>39176790</v>
      </c>
      <c r="L199" s="3">
        <f t="shared" si="26"/>
        <v>6.3813296805290372E-9</v>
      </c>
      <c r="M199" s="5">
        <f t="shared" si="31"/>
        <v>156707160</v>
      </c>
      <c r="N199" s="2"/>
      <c r="O199" s="2"/>
    </row>
    <row r="200" spans="1:15">
      <c r="A200" s="29" t="s">
        <v>199</v>
      </c>
      <c r="B200" s="33">
        <v>2.0000000000000002E-5</v>
      </c>
      <c r="C200" s="4">
        <f>2*SQRT(B200)*(1-SQRT(B200))</f>
        <v>8.9042719099991594E-3</v>
      </c>
      <c r="D200" s="5">
        <f t="shared" si="28"/>
        <v>120</v>
      </c>
      <c r="E200" s="18">
        <f>IFERROR(VLOOKUP(A200,[1]TablaCobertura!$A$2:$E$500,4,FALSE)/100,1)</f>
        <v>1</v>
      </c>
      <c r="F200" s="18">
        <v>0.98</v>
      </c>
      <c r="G200" s="18">
        <f t="shared" si="27"/>
        <v>0.98</v>
      </c>
      <c r="H200" s="3">
        <f t="shared" si="24"/>
        <v>1.7965312486782137E-4</v>
      </c>
      <c r="I200" s="5">
        <f t="shared" si="29"/>
        <v>5570</v>
      </c>
      <c r="J200" s="3">
        <f t="shared" si="25"/>
        <v>3.2275245274773019E-8</v>
      </c>
      <c r="K200" s="5">
        <f t="shared" si="30"/>
        <v>30983500</v>
      </c>
      <c r="L200" s="3">
        <f t="shared" si="26"/>
        <v>8.0688113186932549E-9</v>
      </c>
      <c r="M200" s="5">
        <f t="shared" si="31"/>
        <v>123934000</v>
      </c>
      <c r="N200" s="2"/>
      <c r="O200" s="2"/>
    </row>
    <row r="201" spans="1:15">
      <c r="A201" s="29" t="s">
        <v>200</v>
      </c>
      <c r="B201" s="5"/>
      <c r="C201" s="4">
        <v>7.6E-3</v>
      </c>
      <c r="D201" s="5">
        <f t="shared" si="28"/>
        <v>140</v>
      </c>
      <c r="E201" s="18">
        <f>IFERROR(VLOOKUP(A201,[1]TablaCobertura!$A$2:$E$500,4,FALSE)/100,1)</f>
        <v>0.85319999999999996</v>
      </c>
      <c r="F201" s="18">
        <v>0.8</v>
      </c>
      <c r="G201" s="18">
        <f t="shared" si="27"/>
        <v>0.68256000000000006</v>
      </c>
      <c r="H201" s="3">
        <f t="shared" si="24"/>
        <v>2.4251242252128252E-3</v>
      </c>
      <c r="I201" s="5">
        <f t="shared" si="29"/>
        <v>420</v>
      </c>
      <c r="J201" s="3">
        <f t="shared" si="25"/>
        <v>5.881227507714106E-6</v>
      </c>
      <c r="K201" s="5">
        <f t="shared" si="30"/>
        <v>170040</v>
      </c>
      <c r="L201" s="3">
        <f t="shared" si="26"/>
        <v>1.4703068769285265E-6</v>
      </c>
      <c r="M201" s="5">
        <f t="shared" si="31"/>
        <v>680140</v>
      </c>
      <c r="N201" s="2"/>
      <c r="O201" s="2"/>
    </row>
    <row r="202" spans="1:15">
      <c r="A202" s="29" t="s">
        <v>201</v>
      </c>
      <c r="B202" s="5"/>
      <c r="C202" s="4">
        <v>5.5999999999999999E-3</v>
      </c>
      <c r="D202" s="5">
        <f t="shared" si="28"/>
        <v>180</v>
      </c>
      <c r="E202" s="18">
        <f>IFERROR(VLOOKUP(A202,[1]TablaCobertura!$A$2:$E$500,4,FALSE)/100,1)</f>
        <v>0.84450000000000003</v>
      </c>
      <c r="F202" s="18">
        <v>0.96</v>
      </c>
      <c r="G202" s="18">
        <f t="shared" si="27"/>
        <v>0.81072</v>
      </c>
      <c r="H202" s="3">
        <f t="shared" si="24"/>
        <v>1.0648022362261384E-3</v>
      </c>
      <c r="I202" s="5">
        <f t="shared" si="29"/>
        <v>940</v>
      </c>
      <c r="J202" s="3">
        <f t="shared" si="25"/>
        <v>1.133803802272185E-6</v>
      </c>
      <c r="K202" s="5">
        <f t="shared" si="30"/>
        <v>881990</v>
      </c>
      <c r="L202" s="3">
        <f t="shared" si="26"/>
        <v>2.8345095056804625E-7</v>
      </c>
      <c r="M202" s="5">
        <f t="shared" si="31"/>
        <v>3527950</v>
      </c>
      <c r="N202" s="2"/>
      <c r="O202" s="2"/>
    </row>
    <row r="203" spans="1:15">
      <c r="A203" s="29" t="s">
        <v>202</v>
      </c>
      <c r="B203" s="5"/>
      <c r="C203" s="4">
        <v>6.4999999999999997E-3</v>
      </c>
      <c r="D203" s="5">
        <f t="shared" si="28"/>
        <v>160</v>
      </c>
      <c r="E203" s="18">
        <f>IFERROR(VLOOKUP(A203,[1]TablaCobertura!$A$2:$E$500,4,FALSE)/100,1)</f>
        <v>1</v>
      </c>
      <c r="F203" s="18">
        <v>0.7</v>
      </c>
      <c r="G203" s="18">
        <f t="shared" si="27"/>
        <v>0.7</v>
      </c>
      <c r="H203" s="3">
        <f t="shared" si="24"/>
        <v>1.9589130543975087E-3</v>
      </c>
      <c r="I203" s="5">
        <f t="shared" si="29"/>
        <v>520</v>
      </c>
      <c r="J203" s="3">
        <f t="shared" si="25"/>
        <v>3.8373403546889767E-6</v>
      </c>
      <c r="K203" s="5">
        <f t="shared" si="30"/>
        <v>260600</v>
      </c>
      <c r="L203" s="3">
        <f t="shared" si="26"/>
        <v>9.5933508867224419E-7</v>
      </c>
      <c r="M203" s="5">
        <f t="shared" si="31"/>
        <v>1042390</v>
      </c>
      <c r="N203" s="2"/>
      <c r="O203" s="2"/>
    </row>
    <row r="204" spans="1:15">
      <c r="A204" s="29" t="s">
        <v>203</v>
      </c>
      <c r="B204" s="5" t="s">
        <v>3</v>
      </c>
      <c r="C204" s="3" t="s">
        <v>3</v>
      </c>
      <c r="D204" s="5" t="str">
        <f t="shared" si="28"/>
        <v>N/A</v>
      </c>
      <c r="E204" s="18">
        <f>IFERROR(VLOOKUP(A204,[1]TablaCobertura!$A$2:$E$500,4,FALSE)/100,1)</f>
        <v>0.88870000000000005</v>
      </c>
      <c r="F204" s="18">
        <v>0.99</v>
      </c>
      <c r="G204" s="18">
        <f t="shared" si="27"/>
        <v>0.87981300000000007</v>
      </c>
      <c r="H204" s="3" t="s">
        <v>3</v>
      </c>
      <c r="I204" s="5" t="str">
        <f t="shared" si="29"/>
        <v>N/A</v>
      </c>
      <c r="J204" s="3" t="s">
        <v>3</v>
      </c>
      <c r="K204" s="5" t="str">
        <f t="shared" si="30"/>
        <v>N/A</v>
      </c>
      <c r="L204" s="3" t="s">
        <v>3</v>
      </c>
      <c r="M204" s="5" t="str">
        <f t="shared" si="31"/>
        <v>N/A</v>
      </c>
      <c r="N204" s="2"/>
      <c r="O204" s="2"/>
    </row>
    <row r="205" spans="1:15">
      <c r="A205" s="29" t="s">
        <v>204</v>
      </c>
      <c r="B205" s="5">
        <f>6/100000</f>
        <v>6.0000000000000002E-5</v>
      </c>
      <c r="C205" s="4">
        <f>2*SQRT(B205)*(1-SQRT(B205))</f>
        <v>1.5371933384829669E-2</v>
      </c>
      <c r="D205" s="5">
        <f t="shared" si="28"/>
        <v>70</v>
      </c>
      <c r="E205" s="18">
        <f>IFERROR(VLOOKUP(A205,[1]TablaCobertura!$A$2:$E$500,4,FALSE)/100,1)</f>
        <v>0.97219999999999995</v>
      </c>
      <c r="F205" s="18">
        <v>0.9</v>
      </c>
      <c r="G205" s="18">
        <f t="shared" si="27"/>
        <v>0.87497999999999998</v>
      </c>
      <c r="H205" s="3">
        <f t="shared" si="24"/>
        <v>1.9479999729717901E-3</v>
      </c>
      <c r="I205" s="5">
        <f t="shared" si="29"/>
        <v>520</v>
      </c>
      <c r="J205" s="3">
        <f t="shared" si="25"/>
        <v>3.7947038946980951E-6</v>
      </c>
      <c r="K205" s="5">
        <f t="shared" si="30"/>
        <v>263530</v>
      </c>
      <c r="L205" s="3">
        <f t="shared" si="26"/>
        <v>9.4867597367452378E-7</v>
      </c>
      <c r="M205" s="5">
        <f t="shared" si="31"/>
        <v>1054110</v>
      </c>
      <c r="N205" s="2"/>
      <c r="O205" s="2"/>
    </row>
    <row r="206" spans="1:15">
      <c r="A206" s="29" t="s">
        <v>205</v>
      </c>
      <c r="B206" s="5"/>
      <c r="C206" s="4">
        <v>5.0000000000000001E-3</v>
      </c>
      <c r="D206" s="5">
        <f t="shared" si="28"/>
        <v>200</v>
      </c>
      <c r="E206" s="18">
        <f>IFERROR(VLOOKUP(A206,[1]TablaCobertura!$A$2:$E$500,4,FALSE)/100,1)</f>
        <v>0.92500000000000004</v>
      </c>
      <c r="F206" s="18">
        <v>0.75</v>
      </c>
      <c r="G206" s="18">
        <f t="shared" si="27"/>
        <v>0.69375000000000009</v>
      </c>
      <c r="H206" s="3">
        <f t="shared" si="24"/>
        <v>1.5365800119163345E-3</v>
      </c>
      <c r="I206" s="5">
        <f t="shared" si="29"/>
        <v>660</v>
      </c>
      <c r="J206" s="3">
        <f t="shared" si="25"/>
        <v>2.3610781330208026E-6</v>
      </c>
      <c r="K206" s="5">
        <f t="shared" si="30"/>
        <v>423540</v>
      </c>
      <c r="L206" s="3">
        <f t="shared" si="26"/>
        <v>5.9026953325520066E-7</v>
      </c>
      <c r="M206" s="5">
        <f t="shared" si="31"/>
        <v>1694150</v>
      </c>
      <c r="N206" s="2"/>
      <c r="O206" s="2"/>
    </row>
    <row r="207" spans="1:15">
      <c r="A207" s="29" t="s">
        <v>206</v>
      </c>
      <c r="B207" s="5"/>
      <c r="C207" s="4">
        <v>6.0000000000000001E-3</v>
      </c>
      <c r="D207" s="5">
        <f t="shared" si="28"/>
        <v>170</v>
      </c>
      <c r="E207" s="18">
        <f>IFERROR(VLOOKUP(A207,[1]TablaCobertura!$A$2:$E$500,4,FALSE)/100,1)</f>
        <v>0.89610000000000001</v>
      </c>
      <c r="F207" s="18">
        <v>0.99</v>
      </c>
      <c r="G207" s="18">
        <f t="shared" si="27"/>
        <v>0.88713900000000001</v>
      </c>
      <c r="H207" s="3">
        <f t="shared" si="24"/>
        <v>6.8078973072555678E-4</v>
      </c>
      <c r="I207" s="5">
        <f t="shared" si="29"/>
        <v>1470</v>
      </c>
      <c r="J207" s="3">
        <f t="shared" si="25"/>
        <v>4.6347465746137611E-7</v>
      </c>
      <c r="K207" s="5">
        <f t="shared" si="30"/>
        <v>2157620</v>
      </c>
      <c r="L207" s="3">
        <f t="shared" si="26"/>
        <v>1.1586866436534403E-7</v>
      </c>
      <c r="M207" s="5">
        <f t="shared" si="31"/>
        <v>8630470</v>
      </c>
      <c r="N207" s="2"/>
      <c r="O207" s="2"/>
    </row>
    <row r="208" spans="1:15">
      <c r="A208" s="29" t="s">
        <v>207</v>
      </c>
      <c r="B208" s="5"/>
      <c r="C208" s="4">
        <v>9.1000000000000004E-3</v>
      </c>
      <c r="D208" s="5">
        <f t="shared" si="28"/>
        <v>110</v>
      </c>
      <c r="E208" s="18">
        <f>IFERROR(VLOOKUP(A208,[1]TablaCobertura!$A$2:$E$500,4,FALSE)/100,1)</f>
        <v>0.90239999999999998</v>
      </c>
      <c r="F208" s="18">
        <v>0.2</v>
      </c>
      <c r="G208" s="18">
        <f t="shared" si="27"/>
        <v>0.18048</v>
      </c>
      <c r="H208" s="3">
        <f t="shared" si="24"/>
        <v>7.4699003252573929E-3</v>
      </c>
      <c r="I208" s="5">
        <f t="shared" si="29"/>
        <v>140</v>
      </c>
      <c r="J208" s="3">
        <f t="shared" si="25"/>
        <v>5.5799410869280505E-5</v>
      </c>
      <c r="K208" s="5">
        <f t="shared" si="30"/>
        <v>17930</v>
      </c>
      <c r="L208" s="3">
        <f t="shared" si="26"/>
        <v>1.3949852717320126E-5</v>
      </c>
      <c r="M208" s="5">
        <f t="shared" si="31"/>
        <v>71690</v>
      </c>
      <c r="N208" s="2"/>
      <c r="O208" s="2"/>
    </row>
    <row r="209" spans="1:15">
      <c r="A209" s="29" t="s">
        <v>208</v>
      </c>
      <c r="B209" s="5" t="s">
        <v>3</v>
      </c>
      <c r="C209" s="3" t="s">
        <v>3</v>
      </c>
      <c r="D209" s="5" t="str">
        <f t="shared" si="28"/>
        <v>N/A</v>
      </c>
      <c r="E209" s="18">
        <f>IFERROR(VLOOKUP(A209,[1]TablaCobertura!$A$2:$E$500,4,FALSE)/100,1)</f>
        <v>1</v>
      </c>
      <c r="F209" s="18">
        <v>0.99</v>
      </c>
      <c r="G209" s="18">
        <f t="shared" si="27"/>
        <v>0.99</v>
      </c>
      <c r="H209" s="3" t="s">
        <v>3</v>
      </c>
      <c r="I209" s="5" t="str">
        <f t="shared" si="29"/>
        <v>N/A</v>
      </c>
      <c r="J209" s="3" t="s">
        <v>3</v>
      </c>
      <c r="K209" s="5" t="str">
        <f t="shared" si="30"/>
        <v>N/A</v>
      </c>
      <c r="L209" s="3" t="s">
        <v>3</v>
      </c>
      <c r="M209" s="5" t="str">
        <f t="shared" si="31"/>
        <v>N/A</v>
      </c>
      <c r="N209" s="2"/>
      <c r="O209" s="2"/>
    </row>
    <row r="210" spans="1:15">
      <c r="A210" s="29" t="s">
        <v>209</v>
      </c>
      <c r="B210" s="5"/>
      <c r="C210" s="4">
        <v>6.0000000000000001E-3</v>
      </c>
      <c r="D210" s="5">
        <f t="shared" si="28"/>
        <v>170</v>
      </c>
      <c r="E210" s="18">
        <f>IFERROR(VLOOKUP(A210,[1]TablaCobertura!$A$2:$E$500,4,FALSE)/100,1)</f>
        <v>0.96920000000000006</v>
      </c>
      <c r="F210" s="18">
        <v>0.95</v>
      </c>
      <c r="G210" s="18">
        <f t="shared" si="27"/>
        <v>0.92074</v>
      </c>
      <c r="H210" s="3">
        <f t="shared" si="24"/>
        <v>4.7820179713617091E-4</v>
      </c>
      <c r="I210" s="5">
        <f t="shared" si="29"/>
        <v>2100</v>
      </c>
      <c r="J210" s="3">
        <f t="shared" si="25"/>
        <v>2.2867695878426355E-7</v>
      </c>
      <c r="K210" s="5">
        <f t="shared" si="30"/>
        <v>4372990</v>
      </c>
      <c r="L210" s="3">
        <f t="shared" si="26"/>
        <v>5.7169239696065889E-8</v>
      </c>
      <c r="M210" s="5">
        <f t="shared" si="31"/>
        <v>17491930</v>
      </c>
      <c r="N210" s="2"/>
      <c r="O210" s="2"/>
    </row>
    <row r="211" spans="1:15">
      <c r="A211" s="29" t="s">
        <v>210</v>
      </c>
      <c r="B211" s="5"/>
      <c r="C211" s="4">
        <v>2E-3</v>
      </c>
      <c r="D211" s="5">
        <f t="shared" si="28"/>
        <v>500</v>
      </c>
      <c r="E211" s="18">
        <f>IFERROR(VLOOKUP(A211,[1]TablaCobertura!$A$2:$E$500,4,FALSE)/100,1)</f>
        <v>1</v>
      </c>
      <c r="F211" s="18">
        <v>0.05</v>
      </c>
      <c r="G211" s="18">
        <f t="shared" si="27"/>
        <v>0.05</v>
      </c>
      <c r="H211" s="3">
        <f t="shared" si="24"/>
        <v>1.9001900190019003E-3</v>
      </c>
      <c r="I211" s="5">
        <f t="shared" si="29"/>
        <v>530</v>
      </c>
      <c r="J211" s="3">
        <f t="shared" si="25"/>
        <v>3.6107221083144421E-6</v>
      </c>
      <c r="K211" s="5">
        <f t="shared" si="30"/>
        <v>276960</v>
      </c>
      <c r="L211" s="3">
        <f t="shared" si="26"/>
        <v>9.0268052707861052E-7</v>
      </c>
      <c r="M211" s="5">
        <f t="shared" si="31"/>
        <v>1107820</v>
      </c>
      <c r="N211" s="2"/>
      <c r="O211" s="2"/>
    </row>
    <row r="212" spans="1:15">
      <c r="A212" s="29" t="s">
        <v>211</v>
      </c>
      <c r="B212" s="5"/>
      <c r="C212" s="4">
        <v>2E-3</v>
      </c>
      <c r="D212" s="5">
        <f t="shared" si="28"/>
        <v>500</v>
      </c>
      <c r="E212" s="18">
        <f>IFERROR(VLOOKUP(A212,[1]TablaCobertura!$A$2:$E$500,4,FALSE)/100,1)</f>
        <v>0.9355</v>
      </c>
      <c r="F212" s="18">
        <v>0.95</v>
      </c>
      <c r="G212" s="18">
        <f t="shared" si="27"/>
        <v>0.88872499999999999</v>
      </c>
      <c r="H212" s="3">
        <f t="shared" si="24"/>
        <v>2.2294627585802389E-4</v>
      </c>
      <c r="I212" s="5">
        <f t="shared" si="29"/>
        <v>4490</v>
      </c>
      <c r="J212" s="3">
        <f t="shared" si="25"/>
        <v>4.9705041918962082E-8</v>
      </c>
      <c r="K212" s="5">
        <f t="shared" si="30"/>
        <v>20118690</v>
      </c>
      <c r="L212" s="3">
        <f t="shared" si="26"/>
        <v>1.2426260479740521E-8</v>
      </c>
      <c r="M212" s="5">
        <f t="shared" si="31"/>
        <v>80474740</v>
      </c>
      <c r="N212" s="2"/>
      <c r="O212" s="2"/>
    </row>
    <row r="213" spans="1:15">
      <c r="A213" s="29" t="s">
        <v>212</v>
      </c>
      <c r="B213" s="5"/>
      <c r="C213" s="4">
        <v>2E-3</v>
      </c>
      <c r="D213" s="5">
        <f t="shared" si="28"/>
        <v>500</v>
      </c>
      <c r="E213" s="18">
        <f>IFERROR(VLOOKUP(A213,[1]TablaCobertura!$A$2:$E$500,4,FALSE)/100,1)</f>
        <v>0.81989999999999996</v>
      </c>
      <c r="F213" s="18">
        <v>0.33</v>
      </c>
      <c r="G213" s="18">
        <f t="shared" si="27"/>
        <v>0.270567</v>
      </c>
      <c r="H213" s="3">
        <f t="shared" si="24"/>
        <v>1.4596558694192424E-3</v>
      </c>
      <c r="I213" s="5">
        <f t="shared" si="29"/>
        <v>690</v>
      </c>
      <c r="J213" s="3">
        <f t="shared" si="25"/>
        <v>2.1305952571300442E-6</v>
      </c>
      <c r="K213" s="5">
        <f t="shared" si="30"/>
        <v>469360</v>
      </c>
      <c r="L213" s="3">
        <f t="shared" si="26"/>
        <v>5.3264881428251104E-7</v>
      </c>
      <c r="M213" s="5">
        <f t="shared" si="31"/>
        <v>1877410</v>
      </c>
      <c r="N213" s="2"/>
      <c r="O213" s="2"/>
    </row>
    <row r="214" spans="1:15">
      <c r="A214" s="29" t="s">
        <v>213</v>
      </c>
      <c r="B214" s="30">
        <v>2.9999999999999997E-4</v>
      </c>
      <c r="C214" s="4">
        <f>2*SQRT(B214)*(1-SQRT(B214))</f>
        <v>3.404101615137755E-2</v>
      </c>
      <c r="D214" s="5">
        <f t="shared" si="28"/>
        <v>30</v>
      </c>
      <c r="E214" s="18">
        <f>IFERROR(VLOOKUP(A214,[1]TablaCobertura!$A$2:$E$500,4,FALSE)/100,1)</f>
        <v>0.78760000000000008</v>
      </c>
      <c r="F214" s="18">
        <v>0.9</v>
      </c>
      <c r="G214" s="18">
        <f t="shared" si="27"/>
        <v>0.70884000000000014</v>
      </c>
      <c r="H214" s="3">
        <f t="shared" si="24"/>
        <v>1.0156453773804931E-2</v>
      </c>
      <c r="I214" s="5">
        <f t="shared" si="29"/>
        <v>100</v>
      </c>
      <c r="J214" s="3">
        <f t="shared" si="25"/>
        <v>1.0315355325943643E-4</v>
      </c>
      <c r="K214" s="5">
        <f t="shared" si="30"/>
        <v>9700</v>
      </c>
      <c r="L214" s="3">
        <f t="shared" si="26"/>
        <v>2.5788388314859107E-5</v>
      </c>
      <c r="M214" s="5">
        <f t="shared" si="31"/>
        <v>38780</v>
      </c>
      <c r="N214" s="2"/>
      <c r="O214" s="2"/>
    </row>
    <row r="215" spans="1:15">
      <c r="A215" s="29" t="s">
        <v>214</v>
      </c>
      <c r="B215" s="5"/>
      <c r="C215" s="4">
        <v>2E-3</v>
      </c>
      <c r="D215" s="5">
        <f t="shared" si="28"/>
        <v>500</v>
      </c>
      <c r="E215" s="18">
        <f>IFERROR(VLOOKUP(A215,[1]TablaCobertura!$A$2:$E$500,4,FALSE)/100,1)</f>
        <v>0.64370000000000005</v>
      </c>
      <c r="F215" s="18">
        <v>0.95</v>
      </c>
      <c r="G215" s="18">
        <f t="shared" si="27"/>
        <v>0.61151500000000003</v>
      </c>
      <c r="H215" s="3">
        <f t="shared" si="24"/>
        <v>7.7792142123581402E-4</v>
      </c>
      <c r="I215" s="5">
        <f t="shared" si="29"/>
        <v>1290</v>
      </c>
      <c r="J215" s="3">
        <f t="shared" si="25"/>
        <v>6.051617376175488E-7</v>
      </c>
      <c r="K215" s="5">
        <f t="shared" si="30"/>
        <v>1652460</v>
      </c>
      <c r="L215" s="3">
        <f t="shared" si="26"/>
        <v>1.512904344043872E-7</v>
      </c>
      <c r="M215" s="5">
        <f t="shared" si="31"/>
        <v>6609810</v>
      </c>
      <c r="N215" s="2"/>
      <c r="O215" s="2"/>
    </row>
    <row r="216" spans="1:15">
      <c r="A216" s="29" t="s">
        <v>215</v>
      </c>
      <c r="B216" s="33">
        <v>3.0000000000000001E-5</v>
      </c>
      <c r="C216" s="4">
        <f>2*SQRT(B216)*(1-SQRT(B216))</f>
        <v>1.0894451150103322E-2</v>
      </c>
      <c r="D216" s="5">
        <f t="shared" si="28"/>
        <v>100</v>
      </c>
      <c r="E216" s="18">
        <f>IFERROR(VLOOKUP(A216,[1]TablaCobertura!$A$2:$E$500,4,FALSE)/100,1)</f>
        <v>0.87209999999999999</v>
      </c>
      <c r="F216" s="18">
        <v>0.7</v>
      </c>
      <c r="G216" s="18">
        <f t="shared" si="27"/>
        <v>0.61046999999999996</v>
      </c>
      <c r="H216" s="3">
        <f t="shared" si="24"/>
        <v>4.2721283525947928E-3</v>
      </c>
      <c r="I216" s="5">
        <f t="shared" si="29"/>
        <v>240</v>
      </c>
      <c r="J216" s="3">
        <f t="shared" si="25"/>
        <v>1.8251080661044299E-5</v>
      </c>
      <c r="K216" s="5">
        <f t="shared" si="30"/>
        <v>54800</v>
      </c>
      <c r="L216" s="3">
        <f t="shared" si="26"/>
        <v>4.5627701652610749E-6</v>
      </c>
      <c r="M216" s="5">
        <f t="shared" si="31"/>
        <v>219170</v>
      </c>
      <c r="N216" s="2"/>
      <c r="O216" s="2"/>
    </row>
    <row r="217" spans="1:15">
      <c r="A217" s="29" t="s">
        <v>216</v>
      </c>
      <c r="B217" s="5"/>
      <c r="C217" s="4">
        <v>5.0000000000000001E-3</v>
      </c>
      <c r="D217" s="5">
        <f t="shared" si="28"/>
        <v>200</v>
      </c>
      <c r="E217" s="18">
        <f>IFERROR(VLOOKUP(A217,[1]TablaCobertura!$A$2:$E$500,4,FALSE)/100,1)</f>
        <v>1</v>
      </c>
      <c r="F217" s="18">
        <v>0.95</v>
      </c>
      <c r="G217" s="18">
        <f t="shared" si="27"/>
        <v>0.95</v>
      </c>
      <c r="H217" s="3">
        <f t="shared" si="24"/>
        <v>2.5119316754584301E-4</v>
      </c>
      <c r="I217" s="5">
        <f t="shared" si="29"/>
        <v>3990</v>
      </c>
      <c r="J217" s="3">
        <f t="shared" si="25"/>
        <v>6.309800742171396E-8</v>
      </c>
      <c r="K217" s="5">
        <f t="shared" si="30"/>
        <v>15848370</v>
      </c>
      <c r="L217" s="3">
        <f t="shared" si="26"/>
        <v>1.577450185542849E-8</v>
      </c>
      <c r="M217" s="5">
        <f t="shared" si="31"/>
        <v>63393450</v>
      </c>
      <c r="N217" s="2"/>
      <c r="O217" s="2"/>
    </row>
    <row r="218" spans="1:15">
      <c r="A218" s="29" t="s">
        <v>217</v>
      </c>
      <c r="B218" s="5" t="s">
        <v>3</v>
      </c>
      <c r="C218" s="3" t="s">
        <v>3</v>
      </c>
      <c r="D218" s="5" t="str">
        <f t="shared" si="28"/>
        <v>N/A</v>
      </c>
      <c r="E218" s="18">
        <f>IFERROR(VLOOKUP(A218,[1]TablaCobertura!$A$2:$E$500,4,FALSE)/100,1)</f>
        <v>0.99519999999999997</v>
      </c>
      <c r="F218" s="18">
        <v>0.99</v>
      </c>
      <c r="G218" s="18">
        <f t="shared" si="27"/>
        <v>0.98524800000000001</v>
      </c>
      <c r="H218" s="3" t="s">
        <v>3</v>
      </c>
      <c r="I218" s="5" t="str">
        <f t="shared" si="29"/>
        <v>N/A</v>
      </c>
      <c r="J218" s="3" t="s">
        <v>3</v>
      </c>
      <c r="K218" s="5" t="str">
        <f t="shared" si="30"/>
        <v>N/A</v>
      </c>
      <c r="L218" s="3" t="s">
        <v>3</v>
      </c>
      <c r="M218" s="5" t="str">
        <f t="shared" si="31"/>
        <v>N/A</v>
      </c>
      <c r="N218" s="2"/>
      <c r="O218" s="2"/>
    </row>
    <row r="219" spans="1:15">
      <c r="A219" s="29" t="s">
        <v>218</v>
      </c>
      <c r="B219" s="5">
        <f>1/100000</f>
        <v>1.0000000000000001E-5</v>
      </c>
      <c r="C219" s="4">
        <f>2*SQRT(B219)*(1-SQRT(B219))</f>
        <v>6.3045553203367587E-3</v>
      </c>
      <c r="D219" s="5">
        <f t="shared" si="28"/>
        <v>160</v>
      </c>
      <c r="E219" s="18">
        <f>IFERROR(VLOOKUP(A219,[1]TablaCobertura!$A$2:$E$500,4,FALSE)/100,1)</f>
        <v>0.95180000000000009</v>
      </c>
      <c r="F219" s="18">
        <v>0.9</v>
      </c>
      <c r="G219" s="18">
        <f t="shared" si="27"/>
        <v>0.85662000000000005</v>
      </c>
      <c r="H219" s="3">
        <f t="shared" si="24"/>
        <v>9.0885551435378425E-4</v>
      </c>
      <c r="I219" s="5">
        <f t="shared" si="29"/>
        <v>1110</v>
      </c>
      <c r="J219" s="3">
        <f t="shared" si="25"/>
        <v>8.2601834597128173E-7</v>
      </c>
      <c r="K219" s="5">
        <f t="shared" si="30"/>
        <v>1210630</v>
      </c>
      <c r="L219" s="3">
        <f t="shared" si="26"/>
        <v>2.0650458649282043E-7</v>
      </c>
      <c r="M219" s="5">
        <f t="shared" si="31"/>
        <v>4842510</v>
      </c>
      <c r="N219" s="2"/>
      <c r="O219" s="2"/>
    </row>
    <row r="220" spans="1:15">
      <c r="A220" s="29" t="s">
        <v>219</v>
      </c>
      <c r="B220" s="5">
        <f>1/100000</f>
        <v>1.0000000000000001E-5</v>
      </c>
      <c r="C220" s="4">
        <f>2*SQRT(B220)*(1-SQRT(B220))</f>
        <v>6.3045553203367587E-3</v>
      </c>
      <c r="D220" s="5">
        <f t="shared" si="28"/>
        <v>160</v>
      </c>
      <c r="E220" s="18">
        <f>IFERROR(VLOOKUP(A220,[1]TablaCobertura!$A$2:$E$500,4,FALSE)/100,1)</f>
        <v>1</v>
      </c>
      <c r="F220" s="18">
        <v>0.43</v>
      </c>
      <c r="G220" s="18">
        <f t="shared" si="27"/>
        <v>0.43</v>
      </c>
      <c r="H220" s="3">
        <f t="shared" si="24"/>
        <v>3.6033651068939402E-3</v>
      </c>
      <c r="I220" s="5">
        <f t="shared" si="29"/>
        <v>280</v>
      </c>
      <c r="J220" s="3">
        <f t="shared" si="25"/>
        <v>1.2984240093580777E-5</v>
      </c>
      <c r="K220" s="5">
        <f t="shared" si="30"/>
        <v>77020</v>
      </c>
      <c r="L220" s="3">
        <f t="shared" si="26"/>
        <v>3.2460600233951943E-6</v>
      </c>
      <c r="M220" s="5">
        <f t="shared" si="31"/>
        <v>308070</v>
      </c>
      <c r="N220" s="2"/>
      <c r="O220" s="2"/>
    </row>
    <row r="221" spans="1:15">
      <c r="A221" s="29" t="s">
        <v>220</v>
      </c>
      <c r="B221" s="5"/>
      <c r="C221" s="4">
        <v>7.0000000000000001E-3</v>
      </c>
      <c r="D221" s="5">
        <f t="shared" si="28"/>
        <v>150</v>
      </c>
      <c r="E221" s="18">
        <f>IFERROR(VLOOKUP(A221,[1]TablaCobertura!$A$2:$E$500,4,FALSE)/100,1)</f>
        <v>0.96499999999999997</v>
      </c>
      <c r="F221" s="18">
        <v>0.99</v>
      </c>
      <c r="G221" s="18">
        <f t="shared" si="27"/>
        <v>0.95534999999999992</v>
      </c>
      <c r="H221" s="3">
        <f t="shared" si="24"/>
        <v>3.1465423446024174E-4</v>
      </c>
      <c r="I221" s="5">
        <f t="shared" si="29"/>
        <v>3180</v>
      </c>
      <c r="J221" s="3">
        <f t="shared" si="25"/>
        <v>9.9007287263760782E-8</v>
      </c>
      <c r="K221" s="5">
        <f t="shared" si="30"/>
        <v>10100270</v>
      </c>
      <c r="L221" s="3">
        <f t="shared" si="26"/>
        <v>2.4751821815940196E-8</v>
      </c>
      <c r="M221" s="5">
        <f t="shared" si="31"/>
        <v>40401070</v>
      </c>
      <c r="N221" s="2"/>
      <c r="O221" s="2"/>
    </row>
    <row r="222" spans="1:15">
      <c r="A222" s="29" t="s">
        <v>221</v>
      </c>
      <c r="B222" s="36">
        <v>3.9999999999999998E-6</v>
      </c>
      <c r="C222" s="4">
        <f>2*SQRT(B222)*(1-SQRT(B222))</f>
        <v>3.9919999999999999E-3</v>
      </c>
      <c r="D222" s="5">
        <f t="shared" si="28"/>
        <v>260</v>
      </c>
      <c r="E222" s="18">
        <f>IFERROR(VLOOKUP(A222,[1]TablaCobertura!$A$2:$E$500,4,FALSE)/100,1)</f>
        <v>0.9426000000000001</v>
      </c>
      <c r="F222" s="18">
        <v>0.5</v>
      </c>
      <c r="G222" s="18">
        <f t="shared" si="27"/>
        <v>0.47130000000000005</v>
      </c>
      <c r="H222" s="3">
        <f t="shared" si="24"/>
        <v>2.11454877465528E-3</v>
      </c>
      <c r="I222" s="5">
        <f t="shared" si="29"/>
        <v>480</v>
      </c>
      <c r="J222" s="3">
        <f t="shared" si="25"/>
        <v>4.4713165203961459E-6</v>
      </c>
      <c r="K222" s="5">
        <f t="shared" si="30"/>
        <v>223650</v>
      </c>
      <c r="L222" s="3">
        <f t="shared" si="26"/>
        <v>1.1178291300990365E-6</v>
      </c>
      <c r="M222" s="5">
        <f t="shared" si="31"/>
        <v>894600</v>
      </c>
      <c r="N222" s="2"/>
      <c r="O222" s="2"/>
    </row>
    <row r="223" spans="1:15">
      <c r="A223" s="29" t="s">
        <v>222</v>
      </c>
      <c r="B223" s="5" t="s">
        <v>3</v>
      </c>
      <c r="C223" s="3" t="s">
        <v>3</v>
      </c>
      <c r="D223" s="5" t="str">
        <f t="shared" si="28"/>
        <v>N/A</v>
      </c>
      <c r="E223" s="18">
        <f>IFERROR(VLOOKUP(A223,[1]TablaCobertura!$A$2:$E$500,4,FALSE)/100,1)</f>
        <v>1</v>
      </c>
      <c r="F223" s="18">
        <v>0.99</v>
      </c>
      <c r="G223" s="18">
        <f t="shared" si="27"/>
        <v>0.99</v>
      </c>
      <c r="H223" s="3" t="s">
        <v>3</v>
      </c>
      <c r="I223" s="5" t="str">
        <f t="shared" si="29"/>
        <v>N/A</v>
      </c>
      <c r="J223" s="3" t="s">
        <v>3</v>
      </c>
      <c r="K223" s="5" t="str">
        <f t="shared" si="30"/>
        <v>N/A</v>
      </c>
      <c r="L223" s="3" t="s">
        <v>3</v>
      </c>
      <c r="M223" s="5" t="str">
        <f t="shared" si="31"/>
        <v>N/A</v>
      </c>
      <c r="N223" s="2"/>
      <c r="O223" s="2"/>
    </row>
    <row r="224" spans="1:15">
      <c r="A224" s="29" t="s">
        <v>223</v>
      </c>
      <c r="B224" s="5"/>
      <c r="C224" s="4">
        <v>7.4999999999999997E-3</v>
      </c>
      <c r="D224" s="5">
        <f t="shared" si="28"/>
        <v>140</v>
      </c>
      <c r="E224" s="18">
        <f>IFERROR(VLOOKUP(A224,[1]TablaCobertura!$A$2:$E$500,4,FALSE)/100,1)</f>
        <v>0.94180000000000008</v>
      </c>
      <c r="F224" s="18">
        <v>0.95</v>
      </c>
      <c r="G224" s="18">
        <f t="shared" si="27"/>
        <v>0.89471000000000001</v>
      </c>
      <c r="H224" s="3">
        <f t="shared" si="24"/>
        <v>7.9500977396145781E-4</v>
      </c>
      <c r="I224" s="5">
        <f t="shared" si="29"/>
        <v>1260</v>
      </c>
      <c r="J224" s="3">
        <f t="shared" si="25"/>
        <v>6.3204054069424825E-7</v>
      </c>
      <c r="K224" s="5">
        <f t="shared" si="30"/>
        <v>1582180</v>
      </c>
      <c r="L224" s="3">
        <f t="shared" si="26"/>
        <v>1.5801013517356206E-7</v>
      </c>
      <c r="M224" s="5">
        <f t="shared" si="31"/>
        <v>6328710</v>
      </c>
      <c r="N224" s="2"/>
      <c r="O224" s="2"/>
    </row>
    <row r="225" spans="1:15">
      <c r="A225" s="29" t="s">
        <v>224</v>
      </c>
      <c r="B225" s="5"/>
      <c r="C225" s="4">
        <v>1.5E-3</v>
      </c>
      <c r="D225" s="5">
        <f t="shared" si="28"/>
        <v>670</v>
      </c>
      <c r="E225" s="18">
        <f>IFERROR(VLOOKUP(A225,[1]TablaCobertura!$A$2:$E$500,4,FALSE)/100,1)</f>
        <v>0.78560000000000008</v>
      </c>
      <c r="F225" s="18">
        <v>0.95</v>
      </c>
      <c r="G225" s="18">
        <f t="shared" si="27"/>
        <v>0.74631999999999998</v>
      </c>
      <c r="H225" s="3">
        <f t="shared" si="24"/>
        <v>3.8094646194521841E-4</v>
      </c>
      <c r="I225" s="5">
        <f t="shared" si="29"/>
        <v>2630</v>
      </c>
      <c r="J225" s="3">
        <f t="shared" si="25"/>
        <v>1.4512020686857974E-7</v>
      </c>
      <c r="K225" s="5">
        <f t="shared" si="30"/>
        <v>6890840</v>
      </c>
      <c r="L225" s="3">
        <f t="shared" si="26"/>
        <v>3.6280051717144936E-8</v>
      </c>
      <c r="M225" s="5">
        <f t="shared" si="31"/>
        <v>27563360</v>
      </c>
      <c r="N225" s="2"/>
      <c r="O225" s="2"/>
    </row>
    <row r="226" spans="1:15">
      <c r="A226" s="29" t="s">
        <v>225</v>
      </c>
      <c r="B226" s="5"/>
      <c r="C226" s="4">
        <v>8.1300000000000001E-3</v>
      </c>
      <c r="D226" s="5">
        <f t="shared" si="28"/>
        <v>130</v>
      </c>
      <c r="E226" s="18">
        <f>IFERROR(VLOOKUP(A226,[1]TablaCobertura!$A$2:$E$500,4,FALSE)/100,1)</f>
        <v>1</v>
      </c>
      <c r="F226" s="18">
        <v>0.95</v>
      </c>
      <c r="G226" s="18">
        <f t="shared" si="27"/>
        <v>0.95</v>
      </c>
      <c r="H226" s="3">
        <f t="shared" si="24"/>
        <v>4.0966404021459778E-4</v>
      </c>
      <c r="I226" s="5">
        <f t="shared" si="29"/>
        <v>2450</v>
      </c>
      <c r="J226" s="3">
        <f t="shared" si="25"/>
        <v>1.6782462584494758E-7</v>
      </c>
      <c r="K226" s="5">
        <f t="shared" si="30"/>
        <v>5958610</v>
      </c>
      <c r="L226" s="3">
        <f t="shared" si="26"/>
        <v>4.1956156461236894E-8</v>
      </c>
      <c r="M226" s="5">
        <f t="shared" si="31"/>
        <v>23834410</v>
      </c>
      <c r="N226" s="2"/>
      <c r="O226" s="2"/>
    </row>
    <row r="227" spans="1:15">
      <c r="A227" s="29" t="s">
        <v>226</v>
      </c>
      <c r="B227" s="5"/>
      <c r="C227" s="4">
        <v>3.5999999999999999E-3</v>
      </c>
      <c r="D227" s="5">
        <f t="shared" si="28"/>
        <v>280</v>
      </c>
      <c r="E227" s="18">
        <f>IFERROR(VLOOKUP(A227,[1]TablaCobertura!$A$2:$E$500,4,FALSE)/100,1)</f>
        <v>0.82140000000000002</v>
      </c>
      <c r="F227" s="18">
        <v>0.95</v>
      </c>
      <c r="G227" s="18">
        <f t="shared" si="27"/>
        <v>0.78032999999999997</v>
      </c>
      <c r="H227" s="3">
        <f t="shared" si="24"/>
        <v>7.9303979788373754E-4</v>
      </c>
      <c r="I227" s="5">
        <f t="shared" si="29"/>
        <v>1270</v>
      </c>
      <c r="J227" s="3">
        <f t="shared" si="25"/>
        <v>6.2891212102747929E-7</v>
      </c>
      <c r="K227" s="5">
        <f t="shared" si="30"/>
        <v>1590050</v>
      </c>
      <c r="L227" s="3">
        <f t="shared" si="26"/>
        <v>1.5722803025686982E-7</v>
      </c>
      <c r="M227" s="5">
        <f t="shared" si="31"/>
        <v>6360190</v>
      </c>
      <c r="N227" s="2"/>
      <c r="O227" s="2"/>
    </row>
    <row r="228" spans="1:15">
      <c r="A228" s="29" t="s">
        <v>227</v>
      </c>
      <c r="B228" s="5"/>
      <c r="C228" s="4">
        <v>6.0000000000000001E-3</v>
      </c>
      <c r="D228" s="5">
        <f t="shared" si="28"/>
        <v>170</v>
      </c>
      <c r="E228" s="18">
        <f>IFERROR(VLOOKUP(A228,[1]TablaCobertura!$A$2:$E$500,4,FALSE)/100,1)</f>
        <v>0.86849999999999994</v>
      </c>
      <c r="F228" s="18">
        <v>0.95</v>
      </c>
      <c r="G228" s="18">
        <f t="shared" si="27"/>
        <v>0.82507499999999989</v>
      </c>
      <c r="H228" s="3">
        <f t="shared" si="24"/>
        <v>1.0547715940377046E-3</v>
      </c>
      <c r="I228" s="5">
        <f t="shared" si="29"/>
        <v>950</v>
      </c>
      <c r="J228" s="3">
        <f t="shared" si="25"/>
        <v>1.1125431155888403E-6</v>
      </c>
      <c r="K228" s="5">
        <f t="shared" si="30"/>
        <v>898850</v>
      </c>
      <c r="L228" s="3">
        <f t="shared" si="26"/>
        <v>2.7813577889721008E-7</v>
      </c>
      <c r="M228" s="5">
        <f t="shared" si="31"/>
        <v>3595370</v>
      </c>
      <c r="N228" s="2"/>
      <c r="O228" s="2"/>
    </row>
    <row r="229" spans="1:15">
      <c r="A229" s="31" t="s">
        <v>228</v>
      </c>
      <c r="B229" s="5" t="s">
        <v>3</v>
      </c>
      <c r="C229" s="3" t="s">
        <v>3</v>
      </c>
      <c r="D229" s="5" t="str">
        <f t="shared" si="28"/>
        <v>N/A</v>
      </c>
      <c r="E229" s="18">
        <f>IFERROR(VLOOKUP(A229,[1]TablaCobertura!$A$2:$E$500,4,FALSE)/100,1)</f>
        <v>0.98680000000000012</v>
      </c>
      <c r="F229" s="18">
        <v>0.95</v>
      </c>
      <c r="G229" s="18">
        <f t="shared" si="27"/>
        <v>0.93746000000000007</v>
      </c>
      <c r="H229" s="3" t="s">
        <v>3</v>
      </c>
      <c r="I229" s="5" t="str">
        <f t="shared" si="29"/>
        <v>N/A</v>
      </c>
      <c r="J229" s="3" t="s">
        <v>3</v>
      </c>
      <c r="K229" s="5" t="str">
        <f t="shared" si="30"/>
        <v>N/A</v>
      </c>
      <c r="L229" s="3" t="s">
        <v>3</v>
      </c>
      <c r="M229" s="5" t="str">
        <f t="shared" si="31"/>
        <v>N/A</v>
      </c>
      <c r="N229" s="2"/>
      <c r="O229" s="2"/>
    </row>
    <row r="230" spans="1:15">
      <c r="A230" s="29" t="s">
        <v>229</v>
      </c>
      <c r="B230" s="5"/>
      <c r="C230" s="4">
        <v>2E-3</v>
      </c>
      <c r="D230" s="5">
        <f t="shared" si="28"/>
        <v>500</v>
      </c>
      <c r="E230" s="18">
        <f>IFERROR(VLOOKUP(A230,[1]TablaCobertura!$A$2:$E$500,4,FALSE)/100,1)</f>
        <v>0.90769999999999995</v>
      </c>
      <c r="F230" s="18">
        <v>0.99</v>
      </c>
      <c r="G230" s="18">
        <f t="shared" si="27"/>
        <v>0.89862299999999995</v>
      </c>
      <c r="H230" s="3">
        <f t="shared" si="24"/>
        <v>2.03119054908959E-4</v>
      </c>
      <c r="I230" s="5">
        <f t="shared" si="29"/>
        <v>4930</v>
      </c>
      <c r="J230" s="3">
        <f t="shared" si="25"/>
        <v>4.1257350467108702E-8</v>
      </c>
      <c r="K230" s="5">
        <f t="shared" si="30"/>
        <v>24238110</v>
      </c>
      <c r="L230" s="3">
        <f t="shared" si="26"/>
        <v>1.0314337616777176E-8</v>
      </c>
      <c r="M230" s="5">
        <f t="shared" si="31"/>
        <v>96952430</v>
      </c>
      <c r="N230" s="2"/>
      <c r="O230" s="2"/>
    </row>
    <row r="231" spans="1:15">
      <c r="A231" s="29" t="s">
        <v>230</v>
      </c>
      <c r="B231" s="5"/>
      <c r="C231" s="4">
        <v>1.4E-2</v>
      </c>
      <c r="D231" s="5">
        <f t="shared" si="28"/>
        <v>80</v>
      </c>
      <c r="E231" s="18">
        <f>IFERROR(VLOOKUP(A231,[1]TablaCobertura!$A$2:$E$500,4,FALSE)/100,1)</f>
        <v>0.96870000000000001</v>
      </c>
      <c r="F231" s="18">
        <v>0.98</v>
      </c>
      <c r="G231" s="18">
        <f t="shared" si="27"/>
        <v>0.949326</v>
      </c>
      <c r="H231" s="3">
        <f t="shared" si="24"/>
        <v>7.1899180662137688E-4</v>
      </c>
      <c r="I231" s="5">
        <f t="shared" si="29"/>
        <v>1400</v>
      </c>
      <c r="J231" s="3">
        <f t="shared" si="25"/>
        <v>5.1694921798867147E-7</v>
      </c>
      <c r="K231" s="5">
        <f t="shared" si="30"/>
        <v>1934430</v>
      </c>
      <c r="L231" s="3">
        <f t="shared" si="26"/>
        <v>1.2923730449716787E-7</v>
      </c>
      <c r="M231" s="5">
        <f t="shared" si="31"/>
        <v>7737710</v>
      </c>
      <c r="N231" s="2"/>
      <c r="O231" s="2"/>
    </row>
    <row r="232" spans="1:15">
      <c r="A232" s="29" t="s">
        <v>231</v>
      </c>
      <c r="B232" s="5"/>
      <c r="C232" s="4">
        <v>8.0000000000000002E-3</v>
      </c>
      <c r="D232" s="5">
        <f t="shared" si="28"/>
        <v>130</v>
      </c>
      <c r="E232" s="18">
        <f>IFERROR(VLOOKUP(A232,[1]TablaCobertura!$A$2:$E$500,4,FALSE)/100,1)</f>
        <v>1</v>
      </c>
      <c r="F232" s="18">
        <v>0.99</v>
      </c>
      <c r="G232" s="18">
        <f t="shared" si="27"/>
        <v>0.99</v>
      </c>
      <c r="H232" s="3">
        <f t="shared" si="24"/>
        <v>8.0638658172728079E-5</v>
      </c>
      <c r="I232" s="5">
        <f t="shared" si="29"/>
        <v>12410</v>
      </c>
      <c r="J232" s="3">
        <f t="shared" si="25"/>
        <v>6.502593191898085E-9</v>
      </c>
      <c r="K232" s="5">
        <f t="shared" si="30"/>
        <v>153784810</v>
      </c>
      <c r="L232" s="3">
        <f t="shared" si="26"/>
        <v>1.6256482979745212E-9</v>
      </c>
      <c r="M232" s="5">
        <f t="shared" si="31"/>
        <v>615139210</v>
      </c>
      <c r="N232" s="2"/>
      <c r="O232" s="2"/>
    </row>
    <row r="233" spans="1:15">
      <c r="A233" s="29" t="s">
        <v>232</v>
      </c>
      <c r="B233" s="33">
        <v>2.0000000000000002E-5</v>
      </c>
      <c r="C233" s="4">
        <f>2*SQRT(B233)*(1-SQRT(B233))</f>
        <v>8.9042719099991594E-3</v>
      </c>
      <c r="D233" s="5">
        <f t="shared" si="28"/>
        <v>120</v>
      </c>
      <c r="E233" s="18">
        <f>IFERROR(VLOOKUP(A233,[1]TablaCobertura!$A$2:$E$500,4,FALSE)/100,1)</f>
        <v>0.95030000000000003</v>
      </c>
      <c r="F233" s="18">
        <v>0.95</v>
      </c>
      <c r="G233" s="18">
        <f t="shared" si="27"/>
        <v>0.90278499999999995</v>
      </c>
      <c r="H233" s="3">
        <f t="shared" si="24"/>
        <v>8.7264366471891683E-4</v>
      </c>
      <c r="I233" s="5">
        <f t="shared" si="29"/>
        <v>1150</v>
      </c>
      <c r="J233" s="3">
        <f t="shared" si="25"/>
        <v>7.6150696557406133E-7</v>
      </c>
      <c r="K233" s="5">
        <f t="shared" si="30"/>
        <v>1313190</v>
      </c>
      <c r="L233" s="3">
        <f t="shared" si="26"/>
        <v>1.9037674139351533E-7</v>
      </c>
      <c r="M233" s="5">
        <f t="shared" si="31"/>
        <v>5252750</v>
      </c>
      <c r="N233" s="2"/>
      <c r="O233" s="2"/>
    </row>
    <row r="234" spans="1:15">
      <c r="A234" s="29" t="s">
        <v>233</v>
      </c>
      <c r="B234" s="5"/>
      <c r="C234" s="4">
        <v>2E-3</v>
      </c>
      <c r="D234" s="5">
        <f t="shared" si="28"/>
        <v>500</v>
      </c>
      <c r="E234" s="18">
        <f>IFERROR(VLOOKUP(A234,[1]TablaCobertura!$A$2:$E$500,4,FALSE)/100,1)</f>
        <v>0.97459999999999991</v>
      </c>
      <c r="F234" s="18">
        <v>0.75</v>
      </c>
      <c r="G234" s="18">
        <f t="shared" si="27"/>
        <v>0.73094999999999999</v>
      </c>
      <c r="H234" s="3">
        <f t="shared" si="24"/>
        <v>5.3888780007492953E-4</v>
      </c>
      <c r="I234" s="5">
        <f t="shared" si="29"/>
        <v>1860</v>
      </c>
      <c r="J234" s="3">
        <f t="shared" si="25"/>
        <v>2.9040006106959722E-7</v>
      </c>
      <c r="K234" s="5">
        <f t="shared" si="30"/>
        <v>3443530</v>
      </c>
      <c r="L234" s="3">
        <f t="shared" si="26"/>
        <v>7.2600015267399305E-8</v>
      </c>
      <c r="M234" s="5">
        <f t="shared" si="31"/>
        <v>13774110</v>
      </c>
      <c r="N234" s="2"/>
      <c r="O234" s="2"/>
    </row>
    <row r="235" spans="1:15">
      <c r="A235" s="29" t="s">
        <v>234</v>
      </c>
      <c r="B235" s="30">
        <v>5.0000000000000002E-5</v>
      </c>
      <c r="C235" s="4">
        <f>2*SQRT(B235)*(1-SQRT(B235))</f>
        <v>1.404213562373095E-2</v>
      </c>
      <c r="D235" s="5">
        <f t="shared" si="28"/>
        <v>80</v>
      </c>
      <c r="E235" s="18">
        <f>IFERROR(VLOOKUP(A235,[1]TablaCobertura!$A$2:$E$500,4,FALSE)/100,1)</f>
        <v>1</v>
      </c>
      <c r="F235" s="18">
        <v>0.8</v>
      </c>
      <c r="G235" s="18">
        <f t="shared" si="27"/>
        <v>0.8</v>
      </c>
      <c r="H235" s="3">
        <f t="shared" si="24"/>
        <v>2.8403346158603401E-3</v>
      </c>
      <c r="I235" s="5">
        <f t="shared" si="29"/>
        <v>360</v>
      </c>
      <c r="J235" s="3">
        <f t="shared" si="25"/>
        <v>8.0675007300545059E-6</v>
      </c>
      <c r="K235" s="5">
        <f t="shared" si="30"/>
        <v>123960</v>
      </c>
      <c r="L235" s="3">
        <f t="shared" si="26"/>
        <v>2.0168751825136265E-6</v>
      </c>
      <c r="M235" s="5">
        <f t="shared" si="31"/>
        <v>495820</v>
      </c>
      <c r="N235" s="2"/>
      <c r="O235" s="2"/>
    </row>
    <row r="236" spans="1:15">
      <c r="A236" s="29" t="s">
        <v>235</v>
      </c>
      <c r="B236" s="5" t="s">
        <v>3</v>
      </c>
      <c r="C236" s="3" t="s">
        <v>3</v>
      </c>
      <c r="D236" s="5" t="str">
        <f t="shared" si="28"/>
        <v>N/A</v>
      </c>
      <c r="E236" s="18">
        <f>IFERROR(VLOOKUP(A236,[1]TablaCobertura!$A$2:$E$500,4,FALSE)/100,1)</f>
        <v>0.92799999999999994</v>
      </c>
      <c r="F236" s="18">
        <v>0.95</v>
      </c>
      <c r="G236" s="18">
        <f t="shared" si="27"/>
        <v>0.88159999999999994</v>
      </c>
      <c r="H236" s="3" t="s">
        <v>3</v>
      </c>
      <c r="I236" s="5" t="s">
        <v>3</v>
      </c>
      <c r="J236" s="3" t="s">
        <v>3</v>
      </c>
      <c r="K236" s="5" t="str">
        <f t="shared" si="30"/>
        <v>N/A</v>
      </c>
      <c r="L236" s="3" t="s">
        <v>3</v>
      </c>
      <c r="M236" s="5" t="str">
        <f t="shared" si="31"/>
        <v>N/A</v>
      </c>
      <c r="N236" s="2"/>
      <c r="O236" s="2"/>
    </row>
    <row r="237" spans="1:15">
      <c r="A237" s="29" t="s">
        <v>236</v>
      </c>
      <c r="B237" s="5"/>
      <c r="C237" s="4">
        <v>6.0000000000000001E-3</v>
      </c>
      <c r="D237" s="5">
        <f t="shared" si="28"/>
        <v>170</v>
      </c>
      <c r="E237" s="18">
        <f>IFERROR(VLOOKUP(A237,[1]TablaCobertura!$A$2:$E$500,4,FALSE)/100,1)</f>
        <v>1</v>
      </c>
      <c r="F237" s="18">
        <v>0.98</v>
      </c>
      <c r="G237" s="18">
        <f t="shared" si="27"/>
        <v>0.98</v>
      </c>
      <c r="H237" s="3">
        <f t="shared" si="24"/>
        <v>1.207097734679919E-4</v>
      </c>
      <c r="I237" s="5">
        <f t="shared" si="29"/>
        <v>8290</v>
      </c>
      <c r="J237" s="3">
        <f t="shared" si="25"/>
        <v>1.457084941069392E-8</v>
      </c>
      <c r="K237" s="5">
        <f t="shared" si="30"/>
        <v>68630180</v>
      </c>
      <c r="L237" s="3">
        <f t="shared" si="26"/>
        <v>3.6427123526734801E-9</v>
      </c>
      <c r="M237" s="5">
        <f t="shared" si="31"/>
        <v>274520720</v>
      </c>
      <c r="N237" s="2"/>
      <c r="O237" s="2"/>
    </row>
    <row r="238" spans="1:15">
      <c r="A238" s="29" t="s">
        <v>237</v>
      </c>
      <c r="B238" s="30">
        <v>2.9999999999999997E-4</v>
      </c>
      <c r="C238" s="4">
        <f>2*SQRT(B238)*(1-SQRT(B238))</f>
        <v>3.404101615137755E-2</v>
      </c>
      <c r="D238" s="5">
        <f t="shared" si="28"/>
        <v>30</v>
      </c>
      <c r="E238" s="18">
        <f>IFERROR(VLOOKUP(A238,[1]TablaCobertura!$A$2:$E$500,4,FALSE)/100,1)</f>
        <v>0.98780000000000001</v>
      </c>
      <c r="F238" s="18">
        <v>0.95</v>
      </c>
      <c r="G238" s="18">
        <f t="shared" si="27"/>
        <v>0.93840999999999997</v>
      </c>
      <c r="H238" s="3">
        <f t="shared" si="24"/>
        <v>2.1657704884555733E-3</v>
      </c>
      <c r="I238" s="5">
        <f t="shared" si="29"/>
        <v>470</v>
      </c>
      <c r="J238" s="3">
        <f t="shared" si="25"/>
        <v>4.6905618086650928E-6</v>
      </c>
      <c r="K238" s="5">
        <f t="shared" si="30"/>
        <v>213200</v>
      </c>
      <c r="L238" s="3">
        <f t="shared" si="26"/>
        <v>1.1726404521662732E-6</v>
      </c>
      <c r="M238" s="5">
        <f t="shared" si="31"/>
        <v>852780</v>
      </c>
      <c r="N238" s="2"/>
      <c r="O238" s="2"/>
    </row>
    <row r="239" spans="1:15">
      <c r="A239" s="29" t="s">
        <v>238</v>
      </c>
      <c r="B239" s="5"/>
      <c r="C239" s="4">
        <v>2.1999999999999999E-2</v>
      </c>
      <c r="D239" s="5">
        <f t="shared" si="28"/>
        <v>50</v>
      </c>
      <c r="E239" s="18">
        <f>IFERROR(VLOOKUP(A239,[1]TablaCobertura!$A$2:$E$500,4,FALSE)/100,1)</f>
        <v>0.91280000000000006</v>
      </c>
      <c r="F239" s="18">
        <v>0.95</v>
      </c>
      <c r="G239" s="18">
        <f t="shared" si="27"/>
        <v>0.86716000000000004</v>
      </c>
      <c r="H239" s="3">
        <f t="shared" si="24"/>
        <v>2.9793179987066855E-3</v>
      </c>
      <c r="I239" s="5">
        <f t="shared" si="29"/>
        <v>340</v>
      </c>
      <c r="J239" s="3">
        <f t="shared" si="25"/>
        <v>8.8763357374176097E-6</v>
      </c>
      <c r="K239" s="5">
        <f t="shared" si="30"/>
        <v>112660</v>
      </c>
      <c r="L239" s="3">
        <f t="shared" si="26"/>
        <v>2.2190839343544024E-6</v>
      </c>
      <c r="M239" s="5">
        <f t="shared" si="31"/>
        <v>450640</v>
      </c>
      <c r="N239" s="2"/>
      <c r="O239" s="2"/>
    </row>
    <row r="240" spans="1:15">
      <c r="A240" s="29" t="s">
        <v>239</v>
      </c>
      <c r="B240" s="33">
        <v>2.0000000000000002E-5</v>
      </c>
      <c r="C240" s="4">
        <f>2*SQRT(B240)*(1-SQRT(B240))</f>
        <v>8.9042719099991594E-3</v>
      </c>
      <c r="D240" s="5">
        <f t="shared" si="28"/>
        <v>120</v>
      </c>
      <c r="E240" s="18">
        <f>IFERROR(VLOOKUP(A240,[1]TablaCobertura!$A$2:$E$500,4,FALSE)/100,1)</f>
        <v>1</v>
      </c>
      <c r="F240" s="18">
        <v>0.85</v>
      </c>
      <c r="G240" s="18">
        <f t="shared" si="27"/>
        <v>0.85</v>
      </c>
      <c r="H240" s="3">
        <f t="shared" si="24"/>
        <v>1.3458268535101923E-3</v>
      </c>
      <c r="I240" s="5">
        <f t="shared" si="29"/>
        <v>750</v>
      </c>
      <c r="J240" s="3">
        <f t="shared" si="25"/>
        <v>1.8112499196291446E-6</v>
      </c>
      <c r="K240" s="5">
        <f t="shared" si="30"/>
        <v>552110</v>
      </c>
      <c r="L240" s="3">
        <f t="shared" si="26"/>
        <v>4.5281247990728614E-7</v>
      </c>
      <c r="M240" s="5">
        <f t="shared" si="31"/>
        <v>2208420</v>
      </c>
      <c r="N240" s="2"/>
      <c r="O240" s="2"/>
    </row>
    <row r="241" spans="1:15">
      <c r="A241" s="29" t="s">
        <v>240</v>
      </c>
      <c r="B241" s="5" t="s">
        <v>3</v>
      </c>
      <c r="C241" s="3" t="s">
        <v>3</v>
      </c>
      <c r="D241" s="5" t="str">
        <f t="shared" si="28"/>
        <v>N/A</v>
      </c>
      <c r="E241" s="18">
        <f>IFERROR(VLOOKUP(A241,[1]TablaCobertura!$A$2:$E$500,4,FALSE)/100,1)</f>
        <v>0.99400000000000011</v>
      </c>
      <c r="F241" s="18">
        <v>0.99</v>
      </c>
      <c r="G241" s="18">
        <f t="shared" si="27"/>
        <v>0.98406000000000005</v>
      </c>
      <c r="H241" s="3" t="s">
        <v>3</v>
      </c>
      <c r="I241" s="5" t="str">
        <f t="shared" si="29"/>
        <v>N/A</v>
      </c>
      <c r="J241" s="3" t="s">
        <v>3</v>
      </c>
      <c r="K241" s="5" t="str">
        <f t="shared" si="30"/>
        <v>N/A</v>
      </c>
      <c r="L241" s="3" t="s">
        <v>3</v>
      </c>
      <c r="M241" s="5" t="str">
        <f t="shared" si="31"/>
        <v>N/A</v>
      </c>
      <c r="N241" s="2"/>
      <c r="O241" s="2"/>
    </row>
    <row r="242" spans="1:15">
      <c r="A242" s="29" t="s">
        <v>241</v>
      </c>
      <c r="B242" s="5"/>
      <c r="C242" s="4">
        <v>6.0000000000000001E-3</v>
      </c>
      <c r="D242" s="5">
        <f t="shared" si="28"/>
        <v>170</v>
      </c>
      <c r="E242" s="18">
        <f>IFERROR(VLOOKUP(A242,[1]TablaCobertura!$A$2:$E$500,4,FALSE)/100,1)</f>
        <v>0.99080000000000001</v>
      </c>
      <c r="F242" s="18">
        <v>0.99</v>
      </c>
      <c r="G242" s="18">
        <f t="shared" si="27"/>
        <v>0.98089199999999999</v>
      </c>
      <c r="H242" s="3">
        <f t="shared" si="24"/>
        <v>1.1532673845079494E-4</v>
      </c>
      <c r="I242" s="5">
        <f t="shared" si="29"/>
        <v>8680</v>
      </c>
      <c r="J242" s="3">
        <f t="shared" si="25"/>
        <v>1.3300256601698064E-8</v>
      </c>
      <c r="K242" s="5">
        <f t="shared" si="30"/>
        <v>75186520</v>
      </c>
      <c r="L242" s="3">
        <f t="shared" si="26"/>
        <v>3.3250641504245159E-9</v>
      </c>
      <c r="M242" s="5">
        <f t="shared" si="31"/>
        <v>300746080</v>
      </c>
      <c r="N242" s="2"/>
      <c r="O242" s="2"/>
    </row>
    <row r="243" spans="1:15">
      <c r="A243" s="29" t="s">
        <v>242</v>
      </c>
      <c r="B243" s="30">
        <v>5.0000000000000001E-4</v>
      </c>
      <c r="C243" s="4">
        <f>2*SQRT(B243)*(1-SQRT(B243))</f>
        <v>4.3721359549995793E-2</v>
      </c>
      <c r="D243" s="5">
        <f t="shared" si="28"/>
        <v>30</v>
      </c>
      <c r="E243" s="18">
        <f>IFERROR(VLOOKUP(A243,[1]TablaCobertura!$A$2:$E$500,4,FALSE)/100,1)</f>
        <v>0.87599999999999989</v>
      </c>
      <c r="F243" s="18">
        <v>0.95</v>
      </c>
      <c r="G243" s="18">
        <f t="shared" si="27"/>
        <v>0.83219999999999983</v>
      </c>
      <c r="H243" s="3">
        <f t="shared" si="24"/>
        <v>7.6134592015731778E-3</v>
      </c>
      <c r="I243" s="5">
        <f t="shared" si="29"/>
        <v>140</v>
      </c>
      <c r="J243" s="3">
        <f t="shared" si="25"/>
        <v>5.7964761014019287E-5</v>
      </c>
      <c r="K243" s="5">
        <f t="shared" si="30"/>
        <v>17260</v>
      </c>
      <c r="L243" s="3">
        <f t="shared" si="26"/>
        <v>1.4491190253504822E-5</v>
      </c>
      <c r="M243" s="5">
        <f t="shared" si="31"/>
        <v>69010</v>
      </c>
      <c r="N243" s="2"/>
      <c r="O243" s="2"/>
    </row>
    <row r="244" spans="1:15">
      <c r="A244" s="29" t="s">
        <v>243</v>
      </c>
      <c r="B244" s="5"/>
      <c r="C244" s="4">
        <v>6.1999999999999998E-3</v>
      </c>
      <c r="D244" s="5">
        <f t="shared" si="28"/>
        <v>170</v>
      </c>
      <c r="E244" s="18">
        <f>IFERROR(VLOOKUP(A244,[1]TablaCobertura!$A$2:$E$500,4,FALSE)/100,1)</f>
        <v>0.95489999999999997</v>
      </c>
      <c r="F244" s="18">
        <v>0.9</v>
      </c>
      <c r="G244" s="18">
        <f t="shared" si="27"/>
        <v>0.85941000000000001</v>
      </c>
      <c r="H244" s="3">
        <f t="shared" si="24"/>
        <v>8.7632737194166626E-4</v>
      </c>
      <c r="I244" s="5">
        <f t="shared" si="29"/>
        <v>1150</v>
      </c>
      <c r="J244" s="3">
        <f t="shared" si="25"/>
        <v>7.6794966281418748E-7</v>
      </c>
      <c r="K244" s="5">
        <f t="shared" si="30"/>
        <v>1302170</v>
      </c>
      <c r="L244" s="3">
        <f t="shared" si="26"/>
        <v>1.9198741570354687E-7</v>
      </c>
      <c r="M244" s="5">
        <f t="shared" si="31"/>
        <v>5208680</v>
      </c>
      <c r="N244" s="2"/>
      <c r="O244" s="2"/>
    </row>
    <row r="245" spans="1:15">
      <c r="A245" s="29" t="s">
        <v>244</v>
      </c>
      <c r="B245" s="5" t="s">
        <v>3</v>
      </c>
      <c r="C245" s="3" t="s">
        <v>3</v>
      </c>
      <c r="D245" s="5" t="str">
        <f t="shared" si="28"/>
        <v>N/A</v>
      </c>
      <c r="E245" s="18">
        <f>IFERROR(VLOOKUP(A245,[1]TablaCobertura!$A$2:$E$500,4,FALSE)/100,1)</f>
        <v>0.85519999999999996</v>
      </c>
      <c r="F245" s="18">
        <v>0.99</v>
      </c>
      <c r="G245" s="18">
        <f t="shared" si="27"/>
        <v>0.84664799999999996</v>
      </c>
      <c r="H245" s="3" t="s">
        <v>3</v>
      </c>
      <c r="I245" s="5" t="str">
        <f t="shared" si="29"/>
        <v>N/A</v>
      </c>
      <c r="J245" s="3" t="s">
        <v>3</v>
      </c>
      <c r="K245" s="5" t="str">
        <f t="shared" si="30"/>
        <v>N/A</v>
      </c>
      <c r="L245" s="3" t="s">
        <v>3</v>
      </c>
      <c r="M245" s="5" t="str">
        <f t="shared" si="31"/>
        <v>N/A</v>
      </c>
      <c r="N245" s="2"/>
      <c r="O245" s="2"/>
    </row>
    <row r="246" spans="1:15">
      <c r="A246" s="29" t="s">
        <v>245</v>
      </c>
      <c r="B246" s="5" t="s">
        <v>3</v>
      </c>
      <c r="C246" s="3" t="s">
        <v>3</v>
      </c>
      <c r="D246" s="5" t="str">
        <f t="shared" si="28"/>
        <v>N/A</v>
      </c>
      <c r="E246" s="18">
        <f>IFERROR(VLOOKUP(A246,[1]TablaCobertura!$A$2:$E$500,4,FALSE)/100,1)</f>
        <v>1</v>
      </c>
      <c r="F246" s="18">
        <v>0.99</v>
      </c>
      <c r="G246" s="18">
        <f t="shared" si="27"/>
        <v>0.99</v>
      </c>
      <c r="H246" s="3" t="s">
        <v>3</v>
      </c>
      <c r="I246" s="5" t="str">
        <f t="shared" si="29"/>
        <v>N/A</v>
      </c>
      <c r="J246" s="3" t="s">
        <v>3</v>
      </c>
      <c r="K246" s="5" t="str">
        <f t="shared" si="30"/>
        <v>N/A</v>
      </c>
      <c r="L246" s="3" t="s">
        <v>3</v>
      </c>
      <c r="M246" s="5" t="str">
        <f t="shared" si="31"/>
        <v>N/A</v>
      </c>
      <c r="N246" s="2"/>
      <c r="O246" s="2"/>
    </row>
    <row r="247" spans="1:15">
      <c r="A247" s="29" t="s">
        <v>246</v>
      </c>
      <c r="B247" s="5" t="s">
        <v>3</v>
      </c>
      <c r="C247" s="3" t="s">
        <v>3</v>
      </c>
      <c r="D247" s="5" t="str">
        <f t="shared" si="28"/>
        <v>N/A</v>
      </c>
      <c r="E247" s="18">
        <f>IFERROR(VLOOKUP(A247,[1]TablaCobertura!$A$2:$E$500,4,FALSE)/100,1)</f>
        <v>0.65720000000000001</v>
      </c>
      <c r="F247" s="18">
        <v>0.99</v>
      </c>
      <c r="G247" s="18">
        <f t="shared" si="27"/>
        <v>0.65062799999999998</v>
      </c>
      <c r="H247" s="3" t="s">
        <v>3</v>
      </c>
      <c r="I247" s="5" t="str">
        <f t="shared" si="29"/>
        <v>N/A</v>
      </c>
      <c r="J247" s="3" t="s">
        <v>3</v>
      </c>
      <c r="K247" s="5" t="str">
        <f t="shared" si="30"/>
        <v>N/A</v>
      </c>
      <c r="L247" s="3" t="s">
        <v>3</v>
      </c>
      <c r="M247" s="5" t="str">
        <f t="shared" si="31"/>
        <v>N/A</v>
      </c>
      <c r="N247" s="2"/>
      <c r="O247" s="2"/>
    </row>
    <row r="248" spans="1:15">
      <c r="A248" s="29" t="s">
        <v>247</v>
      </c>
      <c r="B248" s="30">
        <v>2.9999999999999997E-4</v>
      </c>
      <c r="C248" s="4">
        <f>2*SQRT(B248)*(1-SQRT(B248))</f>
        <v>3.404101615137755E-2</v>
      </c>
      <c r="D248" s="5">
        <f t="shared" si="28"/>
        <v>30</v>
      </c>
      <c r="E248" s="18">
        <f>IFERROR(VLOOKUP(A248,[1]TablaCobertura!$A$2:$E$500,4,FALSE)/100,1)</f>
        <v>1</v>
      </c>
      <c r="F248" s="18">
        <v>0.8</v>
      </c>
      <c r="G248" s="18">
        <f t="shared" si="27"/>
        <v>0.8</v>
      </c>
      <c r="H248" s="3">
        <f t="shared" si="24"/>
        <v>6.9988002481042953E-3</v>
      </c>
      <c r="I248" s="5">
        <f t="shared" si="29"/>
        <v>150</v>
      </c>
      <c r="J248" s="3">
        <f t="shared" si="25"/>
        <v>4.8983204912864748E-5</v>
      </c>
      <c r="K248" s="5">
        <f t="shared" si="30"/>
        <v>20420</v>
      </c>
      <c r="L248" s="3">
        <f t="shared" si="26"/>
        <v>1.2245801228216187E-5</v>
      </c>
      <c r="M248" s="5">
        <f t="shared" si="31"/>
        <v>81670</v>
      </c>
      <c r="N248" s="2"/>
      <c r="O248" s="2"/>
    </row>
    <row r="249" spans="1:15">
      <c r="A249" s="29" t="s">
        <v>248</v>
      </c>
      <c r="B249" s="33">
        <v>4.0000000000000003E-5</v>
      </c>
      <c r="C249" s="4">
        <f>2*SQRT(B249)*(1-SQRT(B249))</f>
        <v>1.2569110640673517E-2</v>
      </c>
      <c r="D249" s="5">
        <f t="shared" si="28"/>
        <v>80</v>
      </c>
      <c r="E249" s="18">
        <f>IFERROR(VLOOKUP(A249,[1]TablaCobertura!$A$2:$E$500,4,FALSE)/100,1)</f>
        <v>1</v>
      </c>
      <c r="F249" s="18">
        <v>0.9</v>
      </c>
      <c r="G249" s="18">
        <f t="shared" si="27"/>
        <v>0.9</v>
      </c>
      <c r="H249" s="3">
        <f t="shared" si="24"/>
        <v>1.2712921748696548E-3</v>
      </c>
      <c r="I249" s="5">
        <f t="shared" si="29"/>
        <v>790</v>
      </c>
      <c r="J249" s="3">
        <f t="shared" si="25"/>
        <v>1.616183793884817E-6</v>
      </c>
      <c r="K249" s="5">
        <f t="shared" si="30"/>
        <v>618750</v>
      </c>
      <c r="L249" s="3">
        <f t="shared" si="26"/>
        <v>4.0404594847120426E-7</v>
      </c>
      <c r="M249" s="5">
        <f t="shared" si="31"/>
        <v>2474970</v>
      </c>
      <c r="N249" s="2"/>
      <c r="O249" s="2"/>
    </row>
    <row r="250" spans="1:15">
      <c r="A250" s="29" t="s">
        <v>249</v>
      </c>
      <c r="B250" s="5" t="s">
        <v>3</v>
      </c>
      <c r="C250" s="3" t="s">
        <v>3</v>
      </c>
      <c r="D250" s="5" t="str">
        <f t="shared" si="28"/>
        <v>N/A</v>
      </c>
      <c r="E250" s="18">
        <f>IFERROR(VLOOKUP(A250,[1]TablaCobertura!$A$2:$E$500,4,FALSE)/100,1)</f>
        <v>0.89180000000000004</v>
      </c>
      <c r="F250" s="18">
        <v>0.99</v>
      </c>
      <c r="G250" s="18">
        <f t="shared" si="27"/>
        <v>0.88288200000000006</v>
      </c>
      <c r="H250" s="3" t="s">
        <v>3</v>
      </c>
      <c r="I250" s="5" t="str">
        <f t="shared" si="29"/>
        <v>N/A</v>
      </c>
      <c r="J250" s="3" t="s">
        <v>3</v>
      </c>
      <c r="K250" s="5" t="str">
        <f t="shared" si="30"/>
        <v>N/A</v>
      </c>
      <c r="L250" s="3" t="s">
        <v>3</v>
      </c>
      <c r="M250" s="5" t="str">
        <f t="shared" si="31"/>
        <v>N/A</v>
      </c>
      <c r="N250" s="2"/>
      <c r="O250" s="2"/>
    </row>
    <row r="251" spans="1:15">
      <c r="A251" s="29" t="s">
        <v>250</v>
      </c>
      <c r="B251" s="5"/>
      <c r="C251" s="4">
        <v>2E-3</v>
      </c>
      <c r="D251" s="5">
        <f t="shared" si="28"/>
        <v>500</v>
      </c>
      <c r="E251" s="18">
        <f>IFERROR(VLOOKUP(A251,[1]TablaCobertura!$A$2:$E$500,4,FALSE)/100,1)</f>
        <v>0.98809999999999998</v>
      </c>
      <c r="F251" s="18">
        <v>0.95</v>
      </c>
      <c r="G251" s="18">
        <f t="shared" si="27"/>
        <v>0.93869499999999995</v>
      </c>
      <c r="H251" s="3">
        <f t="shared" si="24"/>
        <v>1.2284061975111464E-4</v>
      </c>
      <c r="I251" s="5">
        <f t="shared" si="29"/>
        <v>8150</v>
      </c>
      <c r="J251" s="3">
        <f t="shared" si="25"/>
        <v>1.5089817860837936E-8</v>
      </c>
      <c r="K251" s="5">
        <f t="shared" si="30"/>
        <v>66269860</v>
      </c>
      <c r="L251" s="3">
        <f t="shared" si="26"/>
        <v>3.772454465209484E-9</v>
      </c>
      <c r="M251" s="5">
        <f t="shared" si="31"/>
        <v>265079410</v>
      </c>
      <c r="N251" s="2"/>
      <c r="O251" s="2"/>
    </row>
    <row r="252" spans="1:15">
      <c r="A252" s="29" t="s">
        <v>251</v>
      </c>
      <c r="B252" s="5" t="s">
        <v>3</v>
      </c>
      <c r="C252" s="3" t="s">
        <v>3</v>
      </c>
      <c r="D252" s="5" t="str">
        <f t="shared" si="28"/>
        <v>N/A</v>
      </c>
      <c r="E252" s="18">
        <f>IFERROR(VLOOKUP(A252,[1]TablaCobertura!$A$2:$E$500,4,FALSE)/100,1)</f>
        <v>0.92330000000000001</v>
      </c>
      <c r="F252" s="18">
        <v>0.99</v>
      </c>
      <c r="G252" s="18">
        <f t="shared" si="27"/>
        <v>0.91406699999999996</v>
      </c>
      <c r="H252" s="3" t="s">
        <v>3</v>
      </c>
      <c r="I252" s="5" t="str">
        <f t="shared" si="29"/>
        <v>N/A</v>
      </c>
      <c r="J252" s="3" t="s">
        <v>3</v>
      </c>
      <c r="K252" s="5" t="str">
        <f t="shared" si="30"/>
        <v>N/A</v>
      </c>
      <c r="L252" s="3" t="s">
        <v>3</v>
      </c>
      <c r="M252" s="5" t="str">
        <f t="shared" si="31"/>
        <v>N/A</v>
      </c>
      <c r="N252" s="2"/>
      <c r="O252" s="2"/>
    </row>
    <row r="253" spans="1:15">
      <c r="A253" s="29" t="s">
        <v>252</v>
      </c>
      <c r="B253" s="5"/>
      <c r="C253" s="4">
        <v>6.0000000000000001E-3</v>
      </c>
      <c r="D253" s="5">
        <f t="shared" si="28"/>
        <v>170</v>
      </c>
      <c r="E253" s="18">
        <f>IFERROR(VLOOKUP(A253,[1]TablaCobertura!$A$2:$E$500,4,FALSE)/100,1)</f>
        <v>1</v>
      </c>
      <c r="F253" s="18">
        <v>0.9</v>
      </c>
      <c r="G253" s="18">
        <f t="shared" si="27"/>
        <v>0.9</v>
      </c>
      <c r="H253" s="3">
        <f t="shared" si="24"/>
        <v>6.0325759099135313E-4</v>
      </c>
      <c r="I253" s="5">
        <f t="shared" si="29"/>
        <v>1660</v>
      </c>
      <c r="J253" s="3">
        <f t="shared" si="25"/>
        <v>3.6391972108869069E-7</v>
      </c>
      <c r="K253" s="5">
        <f t="shared" si="30"/>
        <v>2747860</v>
      </c>
      <c r="L253" s="3">
        <f t="shared" si="26"/>
        <v>9.0979930272172672E-8</v>
      </c>
      <c r="M253" s="5">
        <f t="shared" si="31"/>
        <v>10991440</v>
      </c>
      <c r="N253" s="2"/>
      <c r="O253" s="2"/>
    </row>
    <row r="254" spans="1:15">
      <c r="A254" s="29" t="s">
        <v>253</v>
      </c>
      <c r="B254" s="5"/>
      <c r="C254" s="4">
        <v>3.5999999999999999E-3</v>
      </c>
      <c r="D254" s="5">
        <f t="shared" si="28"/>
        <v>280</v>
      </c>
      <c r="E254" s="18">
        <f>IFERROR(VLOOKUP(A254,[1]TablaCobertura!$A$2:$E$500,4,FALSE)/100,1)</f>
        <v>0.89549999999999996</v>
      </c>
      <c r="F254" s="18">
        <v>0.8</v>
      </c>
      <c r="G254" s="18">
        <f t="shared" si="27"/>
        <v>0.71640000000000004</v>
      </c>
      <c r="H254" s="3">
        <f t="shared" si="24"/>
        <v>1.0235999050992469E-3</v>
      </c>
      <c r="I254" s="5">
        <f t="shared" si="29"/>
        <v>980</v>
      </c>
      <c r="J254" s="3">
        <f t="shared" si="25"/>
        <v>1.0477567657191872E-6</v>
      </c>
      <c r="K254" s="5">
        <f t="shared" si="30"/>
        <v>954420</v>
      </c>
      <c r="L254" s="3">
        <f t="shared" si="26"/>
        <v>2.619391914297968E-7</v>
      </c>
      <c r="M254" s="5">
        <f t="shared" si="31"/>
        <v>3817680</v>
      </c>
      <c r="N254" s="2"/>
      <c r="O254" s="2"/>
    </row>
    <row r="255" spans="1:15">
      <c r="A255" s="29" t="s">
        <v>254</v>
      </c>
      <c r="B255" s="5"/>
      <c r="C255" s="4">
        <v>2E-3</v>
      </c>
      <c r="D255" s="5">
        <f t="shared" si="28"/>
        <v>500</v>
      </c>
      <c r="E255" s="18">
        <f>IFERROR(VLOOKUP(A255,[1]TablaCobertura!$A$2:$E$500,4,FALSE)/100,1)</f>
        <v>0.9577</v>
      </c>
      <c r="F255" s="18">
        <v>0.95</v>
      </c>
      <c r="G255" s="18">
        <f t="shared" si="27"/>
        <v>0.90981499999999993</v>
      </c>
      <c r="H255" s="3">
        <f t="shared" si="24"/>
        <v>1.806988049664813E-4</v>
      </c>
      <c r="I255" s="5">
        <f t="shared" si="29"/>
        <v>5540</v>
      </c>
      <c r="J255" s="3">
        <f t="shared" si="25"/>
        <v>3.2652058116314444E-8</v>
      </c>
      <c r="K255" s="5">
        <f t="shared" si="30"/>
        <v>30625950</v>
      </c>
      <c r="L255" s="3">
        <f t="shared" si="26"/>
        <v>8.163014529078611E-9</v>
      </c>
      <c r="M255" s="5">
        <f t="shared" si="31"/>
        <v>122503770</v>
      </c>
      <c r="N255" s="2"/>
      <c r="O255" s="2"/>
    </row>
    <row r="256" spans="1:15">
      <c r="A256" s="29" t="s">
        <v>255</v>
      </c>
      <c r="B256" s="5"/>
      <c r="C256" s="4">
        <v>4.7999999999999996E-3</v>
      </c>
      <c r="D256" s="5">
        <f t="shared" si="28"/>
        <v>210</v>
      </c>
      <c r="E256" s="18">
        <f>IFERROR(VLOOKUP(A256,[1]TablaCobertura!$A$2:$E$500,4,FALSE)/100,1)</f>
        <v>1</v>
      </c>
      <c r="F256" s="18">
        <v>0.8</v>
      </c>
      <c r="G256" s="18">
        <f t="shared" si="27"/>
        <v>0.8</v>
      </c>
      <c r="H256" s="3">
        <f t="shared" si="24"/>
        <v>9.6370061034371953E-4</v>
      </c>
      <c r="I256" s="5">
        <f t="shared" si="29"/>
        <v>1040</v>
      </c>
      <c r="J256" s="3">
        <f t="shared" si="25"/>
        <v>9.2871886637685749E-7</v>
      </c>
      <c r="K256" s="5">
        <f t="shared" si="30"/>
        <v>1076760</v>
      </c>
      <c r="L256" s="3">
        <f t="shared" si="26"/>
        <v>2.3217971659421437E-7</v>
      </c>
      <c r="M256" s="5">
        <f t="shared" si="31"/>
        <v>4307010</v>
      </c>
      <c r="N256" s="2"/>
      <c r="O256" s="2"/>
    </row>
    <row r="257" spans="1:15">
      <c r="A257" s="29" t="s">
        <v>256</v>
      </c>
      <c r="B257" s="5"/>
      <c r="C257" s="4">
        <v>2.3999999999999998E-3</v>
      </c>
      <c r="D257" s="5">
        <f t="shared" si="28"/>
        <v>420</v>
      </c>
      <c r="E257" s="18">
        <f>IFERROR(VLOOKUP(A257,[1]TablaCobertura!$A$2:$E$500,4,FALSE)/100,1)</f>
        <v>1</v>
      </c>
      <c r="F257" s="18">
        <v>0.8</v>
      </c>
      <c r="G257" s="18">
        <f t="shared" si="27"/>
        <v>0.8</v>
      </c>
      <c r="H257" s="3">
        <f t="shared" si="24"/>
        <v>4.8092337287592162E-4</v>
      </c>
      <c r="I257" s="5">
        <f t="shared" si="29"/>
        <v>2080</v>
      </c>
      <c r="J257" s="3">
        <f t="shared" si="25"/>
        <v>2.3128729057835274E-7</v>
      </c>
      <c r="K257" s="5">
        <f t="shared" si="30"/>
        <v>4323630</v>
      </c>
      <c r="L257" s="3">
        <f t="shared" si="26"/>
        <v>5.7821822644588185E-8</v>
      </c>
      <c r="M257" s="5">
        <f t="shared" si="31"/>
        <v>17294510</v>
      </c>
      <c r="N257" s="2"/>
      <c r="O257" s="2"/>
    </row>
    <row r="258" spans="1:15">
      <c r="A258" s="29" t="s">
        <v>257</v>
      </c>
      <c r="B258" s="5"/>
      <c r="C258" s="4">
        <v>6.0000000000000001E-3</v>
      </c>
      <c r="D258" s="5">
        <f t="shared" si="28"/>
        <v>170</v>
      </c>
      <c r="E258" s="18">
        <f>IFERROR(VLOOKUP(A258,[1]TablaCobertura!$A$2:$E$500,4,FALSE)/100,1)</f>
        <v>0.88290000000000002</v>
      </c>
      <c r="F258" s="18">
        <v>0.95</v>
      </c>
      <c r="G258" s="18">
        <f t="shared" si="27"/>
        <v>0.83875500000000003</v>
      </c>
      <c r="H258" s="3">
        <f t="shared" si="24"/>
        <v>9.7236344822409116E-4</v>
      </c>
      <c r="I258" s="5">
        <f t="shared" si="29"/>
        <v>1030</v>
      </c>
      <c r="J258" s="3">
        <f t="shared" si="25"/>
        <v>9.4549067544224484E-7</v>
      </c>
      <c r="K258" s="5">
        <f t="shared" si="30"/>
        <v>1057660</v>
      </c>
      <c r="L258" s="3">
        <f t="shared" si="26"/>
        <v>2.3637266886056121E-7</v>
      </c>
      <c r="M258" s="5">
        <f t="shared" si="31"/>
        <v>4230610</v>
      </c>
      <c r="N258" s="2"/>
      <c r="O258" s="2"/>
    </row>
    <row r="259" spans="1:15">
      <c r="A259" s="29" t="s">
        <v>258</v>
      </c>
      <c r="B259" s="37">
        <v>0.01</v>
      </c>
      <c r="C259" s="4">
        <f>2*SQRT(B259)*(1-SQRT(B259))</f>
        <v>0.18000000000000002</v>
      </c>
      <c r="D259" s="5">
        <f t="shared" si="28"/>
        <v>10</v>
      </c>
      <c r="E259" s="18">
        <f>IFERROR(VLOOKUP(A259,[1]TablaCobertura!$A$2:$E$500,4,FALSE)/100,1)</f>
        <v>0.89319999999999988</v>
      </c>
      <c r="F259" s="18">
        <v>0.95</v>
      </c>
      <c r="G259" s="18">
        <f t="shared" si="27"/>
        <v>0.84853999999999985</v>
      </c>
      <c r="H259" s="3">
        <f t="shared" si="24"/>
        <v>3.2177501478880023E-2</v>
      </c>
      <c r="I259" s="5">
        <f t="shared" si="29"/>
        <v>40</v>
      </c>
      <c r="J259" s="3">
        <f t="shared" si="25"/>
        <v>1.0353916014233262E-3</v>
      </c>
      <c r="K259" s="5">
        <f t="shared" si="30"/>
        <v>970</v>
      </c>
      <c r="L259" s="3">
        <f t="shared" si="26"/>
        <v>2.5884790035583154E-4</v>
      </c>
      <c r="M259" s="5">
        <f t="shared" si="31"/>
        <v>3870</v>
      </c>
      <c r="N259" s="2"/>
      <c r="O259" s="2"/>
    </row>
    <row r="260" spans="1:15">
      <c r="A260" s="29" t="s">
        <v>259</v>
      </c>
      <c r="B260" s="5"/>
      <c r="C260" s="4">
        <v>6.0000000000000001E-3</v>
      </c>
      <c r="D260" s="5">
        <f t="shared" si="28"/>
        <v>170</v>
      </c>
      <c r="E260" s="18">
        <f>IFERROR(VLOOKUP(A260,[1]TablaCobertura!$A$2:$E$500,4,FALSE)/100,1)</f>
        <v>0.94620000000000004</v>
      </c>
      <c r="F260" s="18">
        <v>0.95</v>
      </c>
      <c r="G260" s="18">
        <f t="shared" si="27"/>
        <v>0.89888999999999997</v>
      </c>
      <c r="H260" s="3">
        <f t="shared" ref="H260:H301" si="32">((1-G260)*C260)/(1-C260*G260)</f>
        <v>6.0994966593125386E-4</v>
      </c>
      <c r="I260" s="5">
        <f t="shared" si="29"/>
        <v>1640</v>
      </c>
      <c r="J260" s="3">
        <f t="shared" ref="J260:J301" si="33">H260*H260</f>
        <v>3.7203859496964819E-7</v>
      </c>
      <c r="K260" s="5">
        <f t="shared" si="30"/>
        <v>2687900</v>
      </c>
      <c r="L260" s="3">
        <f t="shared" ref="L260:L301" si="34">J260*0.25</f>
        <v>9.3009648742412047E-8</v>
      </c>
      <c r="M260" s="5">
        <f t="shared" si="31"/>
        <v>10751580</v>
      </c>
      <c r="N260" s="2"/>
      <c r="O260" s="2"/>
    </row>
    <row r="261" spans="1:15">
      <c r="A261" s="29" t="s">
        <v>260</v>
      </c>
      <c r="B261" s="5"/>
      <c r="C261" s="4">
        <v>2E-3</v>
      </c>
      <c r="D261" s="5">
        <f t="shared" si="28"/>
        <v>500</v>
      </c>
      <c r="E261" s="18">
        <f>IFERROR(VLOOKUP(A261,[1]TablaCobertura!$A$2:$E$500,4,FALSE)/100,1)</f>
        <v>0.96499999999999997</v>
      </c>
      <c r="F261" s="18">
        <v>0.33</v>
      </c>
      <c r="G261" s="18">
        <f t="shared" ref="G261:G301" si="35">E261*F261</f>
        <v>0.31845000000000001</v>
      </c>
      <c r="H261" s="3">
        <f t="shared" si="32"/>
        <v>1.3639687116724641E-3</v>
      </c>
      <c r="I261" s="5">
        <f t="shared" si="29"/>
        <v>740</v>
      </c>
      <c r="J261" s="3">
        <f t="shared" si="33"/>
        <v>1.8604106464214415E-6</v>
      </c>
      <c r="K261" s="5">
        <f t="shared" si="30"/>
        <v>537520</v>
      </c>
      <c r="L261" s="3">
        <f t="shared" si="34"/>
        <v>4.6510266160536039E-7</v>
      </c>
      <c r="M261" s="5">
        <f t="shared" si="31"/>
        <v>2150070</v>
      </c>
      <c r="N261" s="2"/>
      <c r="O261" s="2"/>
    </row>
    <row r="262" spans="1:15">
      <c r="A262" s="29" t="s">
        <v>261</v>
      </c>
      <c r="B262" s="5"/>
      <c r="C262" s="4">
        <v>9.1000000000000004E-3</v>
      </c>
      <c r="D262" s="5">
        <f t="shared" ref="D262:D301" si="36">IFERROR(_xlfn.CEILING.PRECISE(1/C262,10),"N/A")</f>
        <v>110</v>
      </c>
      <c r="E262" s="18">
        <f>IFERROR(VLOOKUP(A262,[1]TablaCobertura!$A$2:$E$500,4,FALSE)/100,1)</f>
        <v>0.80230000000000001</v>
      </c>
      <c r="F262" s="18">
        <v>0.4</v>
      </c>
      <c r="G262" s="18">
        <f t="shared" si="35"/>
        <v>0.32092000000000004</v>
      </c>
      <c r="H262" s="3">
        <f t="shared" si="32"/>
        <v>6.1977276703521211E-3</v>
      </c>
      <c r="I262" s="5">
        <f t="shared" ref="I262:I301" si="37">IFERROR(_xlfn.CEILING.PRECISE(1/H262,10),"N/A")</f>
        <v>170</v>
      </c>
      <c r="J262" s="3">
        <f t="shared" si="33"/>
        <v>3.8411828275848328E-5</v>
      </c>
      <c r="K262" s="5">
        <f t="shared" ref="K262:K301" si="38">IFERROR(_xlfn.CEILING.PRECISE(1/J262,10),"N/A")</f>
        <v>26040</v>
      </c>
      <c r="L262" s="3">
        <f t="shared" si="34"/>
        <v>9.602957068962082E-6</v>
      </c>
      <c r="M262" s="5">
        <f t="shared" ref="M262:M301" si="39">IFERROR(_xlfn.CEILING.PRECISE(1/L262,10),"N/A")</f>
        <v>104140</v>
      </c>
      <c r="N262" s="2"/>
      <c r="O262" s="2"/>
    </row>
    <row r="263" spans="1:15">
      <c r="A263" s="29" t="s">
        <v>262</v>
      </c>
      <c r="B263" s="5" t="s">
        <v>3</v>
      </c>
      <c r="C263" s="3" t="s">
        <v>3</v>
      </c>
      <c r="D263" s="5" t="str">
        <f t="shared" si="36"/>
        <v>N/A</v>
      </c>
      <c r="E263" s="18">
        <f>IFERROR(VLOOKUP(A263,[1]TablaCobertura!$A$2:$E$500,4,FALSE)/100,1)</f>
        <v>1</v>
      </c>
      <c r="F263" s="18">
        <v>0.99</v>
      </c>
      <c r="G263" s="18">
        <f t="shared" si="35"/>
        <v>0.99</v>
      </c>
      <c r="H263" s="3" t="s">
        <v>3</v>
      </c>
      <c r="I263" s="5" t="str">
        <f t="shared" si="37"/>
        <v>N/A</v>
      </c>
      <c r="J263" s="3" t="s">
        <v>3</v>
      </c>
      <c r="K263" s="5" t="str">
        <f t="shared" si="38"/>
        <v>N/A</v>
      </c>
      <c r="L263" s="3" t="s">
        <v>3</v>
      </c>
      <c r="M263" s="5" t="str">
        <f t="shared" si="39"/>
        <v>N/A</v>
      </c>
      <c r="N263" s="2"/>
      <c r="O263" s="2"/>
    </row>
    <row r="264" spans="1:15">
      <c r="A264" s="29" t="s">
        <v>263</v>
      </c>
      <c r="B264" s="5"/>
      <c r="C264" s="4">
        <v>6.0000000000000001E-3</v>
      </c>
      <c r="D264" s="5">
        <f t="shared" si="36"/>
        <v>170</v>
      </c>
      <c r="E264" s="18">
        <f>IFERROR(VLOOKUP(A264,[1]TablaCobertura!$A$2:$E$500,4,FALSE)/100,1)</f>
        <v>0.95669999999999999</v>
      </c>
      <c r="F264" s="18">
        <v>0.95</v>
      </c>
      <c r="G264" s="18">
        <f t="shared" si="35"/>
        <v>0.90886499999999992</v>
      </c>
      <c r="H264" s="3">
        <f t="shared" si="32"/>
        <v>5.4980820862519323E-4</v>
      </c>
      <c r="I264" s="5">
        <f t="shared" si="37"/>
        <v>1820</v>
      </c>
      <c r="J264" s="3">
        <f t="shared" si="33"/>
        <v>3.0228906627164398E-7</v>
      </c>
      <c r="K264" s="5">
        <f t="shared" si="38"/>
        <v>3308100</v>
      </c>
      <c r="L264" s="3">
        <f t="shared" si="34"/>
        <v>7.5572266567910996E-8</v>
      </c>
      <c r="M264" s="5">
        <f t="shared" si="39"/>
        <v>13232370</v>
      </c>
      <c r="N264" s="2"/>
      <c r="O264" s="2"/>
    </row>
    <row r="265" spans="1:15">
      <c r="A265" s="29" t="s">
        <v>264</v>
      </c>
      <c r="B265" s="5">
        <f>1/500000</f>
        <v>1.9999999999999999E-6</v>
      </c>
      <c r="C265" s="4">
        <f>2*SQRT(B265)*(1-SQRT(B265))</f>
        <v>2.82442712474619E-3</v>
      </c>
      <c r="D265" s="5">
        <f t="shared" si="36"/>
        <v>360</v>
      </c>
      <c r="E265" s="18">
        <f>IFERROR(VLOOKUP(A265,[1]TablaCobertura!$A$2:$E$500,4,FALSE)/100,1)</f>
        <v>0.96189999999999998</v>
      </c>
      <c r="F265" s="18">
        <v>0.95</v>
      </c>
      <c r="G265" s="18">
        <f t="shared" si="35"/>
        <v>0.91380499999999998</v>
      </c>
      <c r="H265" s="3">
        <f t="shared" si="32"/>
        <v>2.4408146432835381E-4</v>
      </c>
      <c r="I265" s="5">
        <f t="shared" si="37"/>
        <v>4100</v>
      </c>
      <c r="J265" s="3">
        <f t="shared" si="33"/>
        <v>5.9575761228673455E-8</v>
      </c>
      <c r="K265" s="5">
        <f t="shared" si="38"/>
        <v>16785350</v>
      </c>
      <c r="L265" s="3">
        <f t="shared" si="34"/>
        <v>1.4893940307168364E-8</v>
      </c>
      <c r="M265" s="5">
        <f t="shared" si="39"/>
        <v>67141400</v>
      </c>
      <c r="N265" s="2"/>
      <c r="O265" s="2"/>
    </row>
    <row r="266" spans="1:15">
      <c r="A266" s="29" t="s">
        <v>265</v>
      </c>
      <c r="B266" s="5"/>
      <c r="C266" s="4">
        <v>0.02</v>
      </c>
      <c r="D266" s="5">
        <f t="shared" si="36"/>
        <v>50</v>
      </c>
      <c r="E266" s="18">
        <f>IFERROR(VLOOKUP(A266,[1]TablaCobertura!$A$2:$E$500,4,FALSE)/100,1)</f>
        <v>0.91819999999999991</v>
      </c>
      <c r="F266" s="18">
        <v>0.99</v>
      </c>
      <c r="G266" s="18">
        <f t="shared" si="35"/>
        <v>0.90901799999999988</v>
      </c>
      <c r="H266" s="3">
        <f t="shared" si="32"/>
        <v>1.8533342844924169E-3</v>
      </c>
      <c r="I266" s="5">
        <f t="shared" si="37"/>
        <v>540</v>
      </c>
      <c r="J266" s="3">
        <f t="shared" si="33"/>
        <v>3.434847970075019E-6</v>
      </c>
      <c r="K266" s="5">
        <f t="shared" si="38"/>
        <v>291140</v>
      </c>
      <c r="L266" s="3">
        <f t="shared" si="34"/>
        <v>8.5871199251875476E-7</v>
      </c>
      <c r="M266" s="5">
        <f t="shared" si="39"/>
        <v>1164540</v>
      </c>
      <c r="N266" s="2"/>
      <c r="O266" s="2"/>
    </row>
    <row r="267" spans="1:15">
      <c r="A267" s="29" t="s">
        <v>266</v>
      </c>
      <c r="B267" s="5" t="s">
        <v>3</v>
      </c>
      <c r="C267" s="3" t="s">
        <v>3</v>
      </c>
      <c r="D267" s="5" t="str">
        <f t="shared" si="36"/>
        <v>N/A</v>
      </c>
      <c r="E267" s="18">
        <f>IFERROR(VLOOKUP(A267,[1]TablaCobertura!$A$2:$E$500,4,FALSE)/100,1)</f>
        <v>1</v>
      </c>
      <c r="F267" s="18">
        <v>0.99</v>
      </c>
      <c r="G267" s="18">
        <f t="shared" si="35"/>
        <v>0.99</v>
      </c>
      <c r="H267" s="3" t="s">
        <v>3</v>
      </c>
      <c r="I267" s="5" t="str">
        <f t="shared" si="37"/>
        <v>N/A</v>
      </c>
      <c r="J267" s="3" t="s">
        <v>3</v>
      </c>
      <c r="K267" s="5" t="str">
        <f t="shared" si="38"/>
        <v>N/A</v>
      </c>
      <c r="L267" s="3" t="s">
        <v>3</v>
      </c>
      <c r="M267" s="5" t="str">
        <f t="shared" si="39"/>
        <v>N/A</v>
      </c>
      <c r="N267" s="2"/>
      <c r="O267" s="2"/>
    </row>
    <row r="268" spans="1:15">
      <c r="A268" s="29" t="s">
        <v>267</v>
      </c>
      <c r="B268" s="5"/>
      <c r="C268" s="4">
        <v>3.0000000000000001E-3</v>
      </c>
      <c r="D268" s="5">
        <f t="shared" si="36"/>
        <v>340</v>
      </c>
      <c r="E268" s="18">
        <f>IFERROR(VLOOKUP(A268,[1]TablaCobertura!$A$2:$E$500,4,FALSE)/100,1)</f>
        <v>0.87280000000000002</v>
      </c>
      <c r="F268" s="18">
        <v>0.9</v>
      </c>
      <c r="G268" s="18">
        <f t="shared" si="35"/>
        <v>0.78552</v>
      </c>
      <c r="H268" s="3">
        <f t="shared" si="32"/>
        <v>6.4495988667053231E-4</v>
      </c>
      <c r="I268" s="5">
        <f t="shared" si="37"/>
        <v>1560</v>
      </c>
      <c r="J268" s="3">
        <f t="shared" si="33"/>
        <v>4.159732554140659E-7</v>
      </c>
      <c r="K268" s="5">
        <f t="shared" si="38"/>
        <v>2404010</v>
      </c>
      <c r="L268" s="3">
        <f t="shared" si="34"/>
        <v>1.0399331385351648E-7</v>
      </c>
      <c r="M268" s="5">
        <f t="shared" si="39"/>
        <v>9616010</v>
      </c>
      <c r="N268" s="2"/>
      <c r="O268" s="2"/>
    </row>
    <row r="269" spans="1:15">
      <c r="A269" s="29" t="s">
        <v>268</v>
      </c>
      <c r="B269" s="5">
        <f>1/500000</f>
        <v>1.9999999999999999E-6</v>
      </c>
      <c r="C269" s="4">
        <f>2*SQRT(B269)*(1-SQRT(B269))</f>
        <v>2.82442712474619E-3</v>
      </c>
      <c r="D269" s="5">
        <f t="shared" si="36"/>
        <v>360</v>
      </c>
      <c r="E269" s="18">
        <f>IFERROR(VLOOKUP(A269,[1]TablaCobertura!$A$2:$E$500,4,FALSE)/100,1)</f>
        <v>0.76749999999999996</v>
      </c>
      <c r="F269" s="18">
        <v>0.9</v>
      </c>
      <c r="G269" s="18">
        <f t="shared" si="35"/>
        <v>0.69074999999999998</v>
      </c>
      <c r="H269" s="3">
        <f t="shared" si="32"/>
        <v>8.7516150482618666E-4</v>
      </c>
      <c r="I269" s="5">
        <f t="shared" si="37"/>
        <v>1150</v>
      </c>
      <c r="J269" s="3">
        <f t="shared" si="33"/>
        <v>7.659076595296355E-7</v>
      </c>
      <c r="K269" s="5">
        <f t="shared" si="38"/>
        <v>1305650</v>
      </c>
      <c r="L269" s="3">
        <f t="shared" si="34"/>
        <v>1.9147691488240887E-7</v>
      </c>
      <c r="M269" s="5">
        <f t="shared" si="39"/>
        <v>5222570</v>
      </c>
      <c r="N269" s="2"/>
      <c r="O269" s="2"/>
    </row>
    <row r="270" spans="1:15">
      <c r="A270" s="29" t="s">
        <v>269</v>
      </c>
      <c r="B270" s="30">
        <v>1E-4</v>
      </c>
      <c r="C270" s="4">
        <f>2*SQRT(B270)*(1-SQRT(B270))</f>
        <v>1.9800000000000002E-2</v>
      </c>
      <c r="D270" s="5">
        <f t="shared" si="36"/>
        <v>60</v>
      </c>
      <c r="E270" s="18">
        <f>IFERROR(VLOOKUP(A270,[1]TablaCobertura!$A$2:$E$500,4,FALSE)/100,1)</f>
        <v>1</v>
      </c>
      <c r="F270" s="18">
        <v>0.47</v>
      </c>
      <c r="G270" s="18">
        <f t="shared" si="35"/>
        <v>0.47</v>
      </c>
      <c r="H270" s="3">
        <f t="shared" si="32"/>
        <v>1.0592574498281005E-2</v>
      </c>
      <c r="I270" s="5">
        <f t="shared" si="37"/>
        <v>100</v>
      </c>
      <c r="J270" s="3">
        <f t="shared" si="33"/>
        <v>1.122026345016331E-4</v>
      </c>
      <c r="K270" s="5">
        <f t="shared" si="38"/>
        <v>8920</v>
      </c>
      <c r="L270" s="3">
        <f t="shared" si="34"/>
        <v>2.8050658625408275E-5</v>
      </c>
      <c r="M270" s="5">
        <f t="shared" si="39"/>
        <v>35650</v>
      </c>
      <c r="N270" s="2"/>
      <c r="O270" s="2"/>
    </row>
    <row r="271" spans="1:15">
      <c r="A271" s="29" t="s">
        <v>270</v>
      </c>
      <c r="B271" s="5">
        <f>1/100000</f>
        <v>1.0000000000000001E-5</v>
      </c>
      <c r="C271" s="4">
        <f>2*SQRT(B271)*(1-SQRT(B271))</f>
        <v>6.3045553203367587E-3</v>
      </c>
      <c r="D271" s="5">
        <f t="shared" si="36"/>
        <v>160</v>
      </c>
      <c r="E271" s="18">
        <f>IFERROR(VLOOKUP(A271,[1]TablaCobertura!$A$2:$E$500,4,FALSE)/100,1)</f>
        <v>1</v>
      </c>
      <c r="F271" s="18">
        <v>0.95</v>
      </c>
      <c r="G271" s="18">
        <f t="shared" si="35"/>
        <v>0.95</v>
      </c>
      <c r="H271" s="3">
        <f t="shared" si="32"/>
        <v>3.1712714436078103E-4</v>
      </c>
      <c r="I271" s="5">
        <f t="shared" si="37"/>
        <v>3160</v>
      </c>
      <c r="J271" s="3">
        <f t="shared" si="33"/>
        <v>1.0056962569042366E-7</v>
      </c>
      <c r="K271" s="5">
        <f t="shared" si="38"/>
        <v>9943370</v>
      </c>
      <c r="L271" s="3">
        <f t="shared" si="34"/>
        <v>2.5142406422605915E-8</v>
      </c>
      <c r="M271" s="5">
        <f t="shared" si="39"/>
        <v>39773450</v>
      </c>
      <c r="N271" s="2"/>
      <c r="O271" s="2"/>
    </row>
    <row r="272" spans="1:15">
      <c r="A272" s="29" t="s">
        <v>271</v>
      </c>
      <c r="B272" s="5" t="s">
        <v>3</v>
      </c>
      <c r="C272" s="3" t="s">
        <v>3</v>
      </c>
      <c r="D272" s="5" t="str">
        <f t="shared" si="36"/>
        <v>N/A</v>
      </c>
      <c r="E272" s="18">
        <f>IFERROR(VLOOKUP(A272,[1]TablaCobertura!$A$2:$E$500,4,FALSE)/100,1)</f>
        <v>0.92969999999999997</v>
      </c>
      <c r="F272" s="18">
        <v>0.9</v>
      </c>
      <c r="G272" s="18">
        <f t="shared" si="35"/>
        <v>0.83672999999999997</v>
      </c>
      <c r="H272" s="3" t="s">
        <v>3</v>
      </c>
      <c r="I272" s="5" t="str">
        <f t="shared" si="37"/>
        <v>N/A</v>
      </c>
      <c r="J272" s="3" t="s">
        <v>3</v>
      </c>
      <c r="K272" s="5" t="str">
        <f t="shared" si="38"/>
        <v>N/A</v>
      </c>
      <c r="L272" s="3" t="s">
        <v>3</v>
      </c>
      <c r="M272" s="5" t="str">
        <f t="shared" si="39"/>
        <v>N/A</v>
      </c>
      <c r="N272" s="2"/>
      <c r="O272" s="2"/>
    </row>
    <row r="273" spans="1:15">
      <c r="A273" s="29" t="s">
        <v>272</v>
      </c>
      <c r="B273" s="30">
        <v>5.0000000000000001E-4</v>
      </c>
      <c r="C273" s="4">
        <f>2*SQRT(B273)*(1-SQRT(B273))</f>
        <v>4.3721359549995793E-2</v>
      </c>
      <c r="D273" s="5">
        <f t="shared" si="36"/>
        <v>30</v>
      </c>
      <c r="E273" s="18">
        <f>IFERROR(VLOOKUP(A273,[1]TablaCobertura!$A$2:$E$500,4,FALSE)/100,1)</f>
        <v>0.94480000000000008</v>
      </c>
      <c r="F273" s="18">
        <v>0.95</v>
      </c>
      <c r="G273" s="18">
        <f t="shared" si="35"/>
        <v>0.89756000000000002</v>
      </c>
      <c r="H273" s="3">
        <f t="shared" si="32"/>
        <v>4.6617552035596241E-3</v>
      </c>
      <c r="I273" s="5">
        <f t="shared" si="37"/>
        <v>220</v>
      </c>
      <c r="J273" s="3">
        <f t="shared" si="33"/>
        <v>2.1731961577915233E-5</v>
      </c>
      <c r="K273" s="5">
        <f t="shared" si="38"/>
        <v>46020</v>
      </c>
      <c r="L273" s="3">
        <f t="shared" si="34"/>
        <v>5.4329903944788082E-6</v>
      </c>
      <c r="M273" s="5">
        <f t="shared" si="39"/>
        <v>184070</v>
      </c>
      <c r="N273" s="2"/>
      <c r="O273" s="2"/>
    </row>
    <row r="274" spans="1:15">
      <c r="A274" s="29" t="s">
        <v>273</v>
      </c>
      <c r="B274" s="37">
        <v>0.01</v>
      </c>
      <c r="C274" s="4">
        <f>2*SQRT(B274)*(1-SQRT(B274))</f>
        <v>0.18000000000000002</v>
      </c>
      <c r="D274" s="5">
        <f t="shared" si="36"/>
        <v>10</v>
      </c>
      <c r="E274" s="18">
        <f>IFERROR(VLOOKUP(A274,[1]TablaCobertura!$A$2:$E$500,4,FALSE)/100,1)</f>
        <v>0.92349999999999999</v>
      </c>
      <c r="F274" s="18">
        <v>0.99</v>
      </c>
      <c r="G274" s="18">
        <f t="shared" si="35"/>
        <v>0.91426499999999999</v>
      </c>
      <c r="H274" s="3">
        <f t="shared" si="32"/>
        <v>1.8472232878714412E-2</v>
      </c>
      <c r="I274" s="5">
        <f t="shared" si="37"/>
        <v>60</v>
      </c>
      <c r="J274" s="3">
        <f t="shared" si="33"/>
        <v>3.4122338752545772E-4</v>
      </c>
      <c r="K274" s="5">
        <f t="shared" si="38"/>
        <v>2940</v>
      </c>
      <c r="L274" s="3">
        <f t="shared" si="34"/>
        <v>8.5305846881364431E-5</v>
      </c>
      <c r="M274" s="5">
        <f t="shared" si="39"/>
        <v>11730</v>
      </c>
      <c r="N274" s="2"/>
      <c r="O274" s="2"/>
    </row>
    <row r="275" spans="1:15">
      <c r="A275" s="29" t="s">
        <v>274</v>
      </c>
      <c r="B275" s="5" t="s">
        <v>3</v>
      </c>
      <c r="C275" s="3" t="s">
        <v>3</v>
      </c>
      <c r="D275" s="5" t="str">
        <f t="shared" si="36"/>
        <v>N/A</v>
      </c>
      <c r="E275" s="18">
        <f>IFERROR(VLOOKUP(A275,[1]TablaCobertura!$A$2:$E$500,4,FALSE)/100,1)</f>
        <v>1</v>
      </c>
      <c r="F275" s="18">
        <v>0.99</v>
      </c>
      <c r="G275" s="18">
        <f t="shared" si="35"/>
        <v>0.99</v>
      </c>
      <c r="H275" s="3" t="s">
        <v>3</v>
      </c>
      <c r="I275" s="5" t="str">
        <f t="shared" si="37"/>
        <v>N/A</v>
      </c>
      <c r="J275" s="3" t="s">
        <v>3</v>
      </c>
      <c r="K275" s="5" t="str">
        <f t="shared" si="38"/>
        <v>N/A</v>
      </c>
      <c r="L275" s="3" t="s">
        <v>3</v>
      </c>
      <c r="M275" s="5" t="str">
        <f t="shared" si="39"/>
        <v>N/A</v>
      </c>
      <c r="N275" s="2"/>
      <c r="O275" s="2"/>
    </row>
    <row r="276" spans="1:15">
      <c r="A276" s="29" t="s">
        <v>275</v>
      </c>
      <c r="B276" s="30">
        <v>1E-4</v>
      </c>
      <c r="C276" s="4">
        <f>2*SQRT(B276)*(1-SQRT(B276))</f>
        <v>1.9800000000000002E-2</v>
      </c>
      <c r="D276" s="5">
        <f t="shared" si="36"/>
        <v>60</v>
      </c>
      <c r="E276" s="18">
        <f>IFERROR(VLOOKUP(A276,[1]TablaCobertura!$A$2:$E$500,4,FALSE)/100,1)</f>
        <v>1</v>
      </c>
      <c r="F276" s="18">
        <v>0.47</v>
      </c>
      <c r="G276" s="18">
        <f t="shared" si="35"/>
        <v>0.47</v>
      </c>
      <c r="H276" s="3">
        <f t="shared" si="32"/>
        <v>1.0592574498281005E-2</v>
      </c>
      <c r="I276" s="5">
        <f t="shared" si="37"/>
        <v>100</v>
      </c>
      <c r="J276" s="3">
        <f t="shared" si="33"/>
        <v>1.122026345016331E-4</v>
      </c>
      <c r="K276" s="5">
        <f t="shared" si="38"/>
        <v>8920</v>
      </c>
      <c r="L276" s="3">
        <f t="shared" si="34"/>
        <v>2.8050658625408275E-5</v>
      </c>
      <c r="M276" s="5">
        <f t="shared" si="39"/>
        <v>35650</v>
      </c>
      <c r="N276" s="2"/>
      <c r="O276" s="2"/>
    </row>
    <row r="277" spans="1:15">
      <c r="A277" s="29" t="s">
        <v>276</v>
      </c>
      <c r="B277" s="5"/>
      <c r="C277" s="4">
        <v>1.7999999999999999E-2</v>
      </c>
      <c r="D277" s="5">
        <f t="shared" si="36"/>
        <v>60</v>
      </c>
      <c r="E277" s="18">
        <f>IFERROR(VLOOKUP(A277,[1]TablaCobertura!$A$2:$E$500,4,FALSE)/100,1)</f>
        <v>1</v>
      </c>
      <c r="F277" s="18">
        <v>0.15</v>
      </c>
      <c r="G277" s="18">
        <f t="shared" si="35"/>
        <v>0.15</v>
      </c>
      <c r="H277" s="3">
        <f t="shared" si="32"/>
        <v>1.5341421838965204E-2</v>
      </c>
      <c r="I277" s="5">
        <f t="shared" si="37"/>
        <v>70</v>
      </c>
      <c r="J277" s="3">
        <f t="shared" si="33"/>
        <v>2.353592240410785E-4</v>
      </c>
      <c r="K277" s="5">
        <f t="shared" si="38"/>
        <v>4250</v>
      </c>
      <c r="L277" s="3">
        <f t="shared" si="34"/>
        <v>5.8839806010269626E-5</v>
      </c>
      <c r="M277" s="5">
        <f t="shared" si="39"/>
        <v>17000</v>
      </c>
      <c r="N277" s="2"/>
      <c r="O277" s="2"/>
    </row>
    <row r="278" spans="1:15">
      <c r="A278" s="29" t="s">
        <v>277</v>
      </c>
      <c r="B278" s="5"/>
      <c r="C278" s="4">
        <v>1.0999999999999999E-2</v>
      </c>
      <c r="D278" s="5">
        <f t="shared" si="36"/>
        <v>100</v>
      </c>
      <c r="E278" s="18">
        <f>IFERROR(VLOOKUP(A278,[1]TablaCobertura!$A$2:$E$500,4,FALSE)/100,1)</f>
        <v>0.91559999999999997</v>
      </c>
      <c r="F278" s="18">
        <v>0.4</v>
      </c>
      <c r="G278" s="18">
        <f t="shared" si="35"/>
        <v>0.36624000000000001</v>
      </c>
      <c r="H278" s="3">
        <f t="shared" si="32"/>
        <v>6.9995587021699094E-3</v>
      </c>
      <c r="I278" s="5">
        <f t="shared" si="37"/>
        <v>150</v>
      </c>
      <c r="J278" s="3">
        <f t="shared" si="33"/>
        <v>4.8993822025122508E-5</v>
      </c>
      <c r="K278" s="5">
        <f t="shared" si="38"/>
        <v>20420</v>
      </c>
      <c r="L278" s="3">
        <f t="shared" si="34"/>
        <v>1.2248455506280627E-5</v>
      </c>
      <c r="M278" s="5">
        <f t="shared" si="39"/>
        <v>81650</v>
      </c>
      <c r="N278" s="2"/>
      <c r="O278" s="2"/>
    </row>
    <row r="279" spans="1:15">
      <c r="A279" s="29" t="s">
        <v>278</v>
      </c>
      <c r="B279" s="5" t="s">
        <v>3</v>
      </c>
      <c r="C279" s="3" t="s">
        <v>3</v>
      </c>
      <c r="D279" s="5" t="str">
        <f t="shared" si="36"/>
        <v>N/A</v>
      </c>
      <c r="E279" s="18">
        <f>IFERROR(VLOOKUP(A279,[1]TablaCobertura!$A$2:$E$500,4,FALSE)/100,1)</f>
        <v>1</v>
      </c>
      <c r="F279" s="18">
        <v>0.99</v>
      </c>
      <c r="G279" s="18">
        <f t="shared" si="35"/>
        <v>0.99</v>
      </c>
      <c r="H279" s="3" t="s">
        <v>3</v>
      </c>
      <c r="I279" s="5" t="str">
        <f t="shared" si="37"/>
        <v>N/A</v>
      </c>
      <c r="J279" s="3" t="s">
        <v>3</v>
      </c>
      <c r="K279" s="5" t="str">
        <f t="shared" si="38"/>
        <v>N/A</v>
      </c>
      <c r="L279" s="3" t="s">
        <v>3</v>
      </c>
      <c r="M279" s="5" t="str">
        <f t="shared" si="39"/>
        <v>N/A</v>
      </c>
      <c r="N279" s="2"/>
      <c r="O279" s="2"/>
    </row>
    <row r="280" spans="1:15">
      <c r="A280" s="29" t="s">
        <v>279</v>
      </c>
      <c r="B280" s="5"/>
      <c r="C280" s="4">
        <v>1E-3</v>
      </c>
      <c r="D280" s="5">
        <f t="shared" si="36"/>
        <v>1000</v>
      </c>
      <c r="E280" s="18">
        <f>IFERROR(VLOOKUP(A280,[1]TablaCobertura!$A$2:$E$500,4,FALSE)/100,1)</f>
        <v>1</v>
      </c>
      <c r="F280" s="18">
        <v>0.6</v>
      </c>
      <c r="G280" s="18">
        <f t="shared" si="35"/>
        <v>0.6</v>
      </c>
      <c r="H280" s="3">
        <f t="shared" si="32"/>
        <v>4.0024014408645192E-4</v>
      </c>
      <c r="I280" s="5">
        <f t="shared" si="37"/>
        <v>2500</v>
      </c>
      <c r="J280" s="3">
        <f t="shared" si="33"/>
        <v>1.6019217293834379E-7</v>
      </c>
      <c r="K280" s="5">
        <f t="shared" si="38"/>
        <v>6242510</v>
      </c>
      <c r="L280" s="3">
        <f t="shared" si="34"/>
        <v>4.0048043234585946E-8</v>
      </c>
      <c r="M280" s="5">
        <f t="shared" si="39"/>
        <v>24970010</v>
      </c>
      <c r="N280" s="2"/>
      <c r="O280" s="2"/>
    </row>
    <row r="281" spans="1:15">
      <c r="A281" s="29" t="s">
        <v>280</v>
      </c>
      <c r="B281" s="5" t="s">
        <v>3</v>
      </c>
      <c r="C281" s="3" t="s">
        <v>3</v>
      </c>
      <c r="D281" s="5" t="str">
        <f t="shared" si="36"/>
        <v>N/A</v>
      </c>
      <c r="E281" s="18">
        <f>IFERROR(VLOOKUP(A281,[1]TablaCobertura!$A$2:$E$500,4,FALSE)/100,1)</f>
        <v>0.97120000000000006</v>
      </c>
      <c r="F281" s="18">
        <v>0.99</v>
      </c>
      <c r="G281" s="18">
        <f t="shared" si="35"/>
        <v>0.96148800000000001</v>
      </c>
      <c r="H281" s="3" t="s">
        <v>3</v>
      </c>
      <c r="I281" s="5" t="str">
        <f t="shared" si="37"/>
        <v>N/A</v>
      </c>
      <c r="J281" s="3" t="s">
        <v>3</v>
      </c>
      <c r="K281" s="5" t="str">
        <f t="shared" si="38"/>
        <v>N/A</v>
      </c>
      <c r="L281" s="3" t="s">
        <v>3</v>
      </c>
      <c r="M281" s="5" t="str">
        <f t="shared" si="39"/>
        <v>N/A</v>
      </c>
      <c r="N281" s="2"/>
      <c r="O281" s="2"/>
    </row>
    <row r="282" spans="1:15">
      <c r="A282" s="29" t="s">
        <v>281</v>
      </c>
      <c r="B282" s="5"/>
      <c r="C282" s="4">
        <v>8.9999999999999993E-3</v>
      </c>
      <c r="D282" s="5">
        <f t="shared" si="36"/>
        <v>120</v>
      </c>
      <c r="E282" s="18">
        <f>IFERROR(VLOOKUP(A282,[1]TablaCobertura!$A$2:$E$500,4,FALSE)/100,1)</f>
        <v>0.89870000000000005</v>
      </c>
      <c r="F282" s="18">
        <v>0.98</v>
      </c>
      <c r="G282" s="18">
        <f t="shared" si="35"/>
        <v>0.88072600000000001</v>
      </c>
      <c r="H282" s="3">
        <f t="shared" si="32"/>
        <v>1.0820428494355072E-3</v>
      </c>
      <c r="I282" s="5">
        <f t="shared" si="37"/>
        <v>930</v>
      </c>
      <c r="J282" s="3">
        <f t="shared" si="33"/>
        <v>1.1708167280145118E-6</v>
      </c>
      <c r="K282" s="5">
        <f t="shared" si="38"/>
        <v>854110</v>
      </c>
      <c r="L282" s="3">
        <f t="shared" si="34"/>
        <v>2.9270418200362794E-7</v>
      </c>
      <c r="M282" s="5">
        <f t="shared" si="39"/>
        <v>3416420</v>
      </c>
      <c r="N282" s="2"/>
      <c r="O282" s="2"/>
    </row>
    <row r="283" spans="1:15">
      <c r="A283" s="29" t="s">
        <v>282</v>
      </c>
      <c r="B283" s="33">
        <f>1/100000</f>
        <v>1.0000000000000001E-5</v>
      </c>
      <c r="C283" s="4">
        <f>2*SQRT(B283)*(1-SQRT(B283))</f>
        <v>6.3045553203367587E-3</v>
      </c>
      <c r="D283" s="5">
        <f t="shared" si="36"/>
        <v>160</v>
      </c>
      <c r="E283" s="18">
        <f>IFERROR(VLOOKUP(A283,[1]TablaCobertura!$A$2:$E$500,4,FALSE)/100,1)</f>
        <v>1</v>
      </c>
      <c r="F283" s="18">
        <v>0.95</v>
      </c>
      <c r="G283" s="18">
        <f t="shared" si="35"/>
        <v>0.95</v>
      </c>
      <c r="H283" s="3">
        <f t="shared" si="32"/>
        <v>3.1712714436078103E-4</v>
      </c>
      <c r="I283" s="5">
        <f t="shared" si="37"/>
        <v>3160</v>
      </c>
      <c r="J283" s="3">
        <f t="shared" si="33"/>
        <v>1.0056962569042366E-7</v>
      </c>
      <c r="K283" s="5">
        <f t="shared" si="38"/>
        <v>9943370</v>
      </c>
      <c r="L283" s="3">
        <f t="shared" si="34"/>
        <v>2.5142406422605915E-8</v>
      </c>
      <c r="M283" s="5">
        <f t="shared" si="39"/>
        <v>39773450</v>
      </c>
      <c r="N283" s="2"/>
      <c r="O283" s="2"/>
    </row>
    <row r="284" spans="1:15">
      <c r="A284" s="29" t="s">
        <v>283</v>
      </c>
      <c r="B284" s="5"/>
      <c r="C284" s="4">
        <v>3.3E-3</v>
      </c>
      <c r="D284" s="5">
        <f t="shared" si="36"/>
        <v>310</v>
      </c>
      <c r="E284" s="18">
        <f>IFERROR(VLOOKUP(A284,[1]TablaCobertura!$A$2:$E$500,4,FALSE)/100,1)</f>
        <v>0.97260000000000002</v>
      </c>
      <c r="F284" s="18">
        <v>0.7</v>
      </c>
      <c r="G284" s="18">
        <f t="shared" si="35"/>
        <v>0.68081999999999998</v>
      </c>
      <c r="H284" s="3">
        <f t="shared" si="32"/>
        <v>1.0556657706208485E-3</v>
      </c>
      <c r="I284" s="5">
        <f t="shared" si="37"/>
        <v>950</v>
      </c>
      <c r="J284" s="3">
        <f t="shared" si="33"/>
        <v>1.11443021926051E-6</v>
      </c>
      <c r="K284" s="5">
        <f t="shared" si="38"/>
        <v>897320</v>
      </c>
      <c r="L284" s="3">
        <f t="shared" si="34"/>
        <v>2.7860755481512749E-7</v>
      </c>
      <c r="M284" s="5">
        <f t="shared" si="39"/>
        <v>3589280</v>
      </c>
      <c r="N284" s="2"/>
      <c r="O284" s="2"/>
    </row>
    <row r="285" spans="1:15">
      <c r="A285" s="29" t="s">
        <v>284</v>
      </c>
      <c r="B285" s="5"/>
      <c r="C285" s="4">
        <v>2E-3</v>
      </c>
      <c r="D285" s="5">
        <f t="shared" si="36"/>
        <v>500</v>
      </c>
      <c r="E285" s="18">
        <f>IFERROR(VLOOKUP(A285,[1]TablaCobertura!$A$2:$E$500,4,FALSE)/100,1)</f>
        <v>0.85870000000000002</v>
      </c>
      <c r="F285" s="18">
        <v>0.1</v>
      </c>
      <c r="G285" s="18">
        <f t="shared" si="35"/>
        <v>8.5870000000000002E-2</v>
      </c>
      <c r="H285" s="3">
        <f t="shared" si="32"/>
        <v>1.8285740393055101E-3</v>
      </c>
      <c r="I285" s="5">
        <f t="shared" si="37"/>
        <v>550</v>
      </c>
      <c r="J285" s="3">
        <f t="shared" si="33"/>
        <v>3.3436830172220696E-6</v>
      </c>
      <c r="K285" s="5">
        <f t="shared" si="38"/>
        <v>299080</v>
      </c>
      <c r="L285" s="3">
        <f t="shared" si="34"/>
        <v>8.3592075430551739E-7</v>
      </c>
      <c r="M285" s="5">
        <f t="shared" si="39"/>
        <v>1196290</v>
      </c>
      <c r="N285" s="2"/>
      <c r="O285" s="2"/>
    </row>
    <row r="286" spans="1:15">
      <c r="A286" s="29" t="s">
        <v>285</v>
      </c>
      <c r="B286" s="5"/>
      <c r="C286" s="4">
        <v>1.01E-2</v>
      </c>
      <c r="D286" s="5">
        <f t="shared" si="36"/>
        <v>100</v>
      </c>
      <c r="E286" s="18">
        <f>IFERROR(VLOOKUP(A286,[1]TablaCobertura!$A$2:$E$500,4,FALSE)/100,1)</f>
        <v>1</v>
      </c>
      <c r="F286" s="18">
        <v>0.99</v>
      </c>
      <c r="G286" s="18">
        <f t="shared" si="35"/>
        <v>0.99</v>
      </c>
      <c r="H286" s="3">
        <f t="shared" si="32"/>
        <v>1.0202009896959709E-4</v>
      </c>
      <c r="I286" s="5">
        <f t="shared" si="37"/>
        <v>9810</v>
      </c>
      <c r="J286" s="3">
        <f t="shared" si="33"/>
        <v>1.0408100593766385E-8</v>
      </c>
      <c r="K286" s="5">
        <f t="shared" si="38"/>
        <v>96079010</v>
      </c>
      <c r="L286" s="3">
        <f t="shared" si="34"/>
        <v>2.6020251484415963E-9</v>
      </c>
      <c r="M286" s="5">
        <f t="shared" si="39"/>
        <v>384316040</v>
      </c>
      <c r="N286" s="2"/>
      <c r="O286" s="2"/>
    </row>
    <row r="287" spans="1:15">
      <c r="A287" s="29" t="s">
        <v>286</v>
      </c>
      <c r="B287" s="5"/>
      <c r="C287" s="4">
        <v>0.98550000000000004</v>
      </c>
      <c r="D287" s="5">
        <f t="shared" si="36"/>
        <v>10</v>
      </c>
      <c r="E287" s="18">
        <f>IFERROR(VLOOKUP(A287,[1]TablaCobertura!$A$2:$E$500,4,FALSE)/100,1)</f>
        <v>0.95480000000000009</v>
      </c>
      <c r="F287" s="18">
        <v>0.95</v>
      </c>
      <c r="G287" s="18">
        <f t="shared" si="35"/>
        <v>0.90706000000000009</v>
      </c>
      <c r="H287" s="3">
        <f t="shared" si="32"/>
        <v>0.86332664639313905</v>
      </c>
      <c r="I287" s="5">
        <f t="shared" si="37"/>
        <v>10</v>
      </c>
      <c r="J287" s="3">
        <f t="shared" si="33"/>
        <v>0.74533289837242411</v>
      </c>
      <c r="K287" s="5">
        <f t="shared" si="38"/>
        <v>10</v>
      </c>
      <c r="L287" s="3">
        <f t="shared" si="34"/>
        <v>0.18633322459310603</v>
      </c>
      <c r="M287" s="5">
        <f t="shared" si="39"/>
        <v>10</v>
      </c>
      <c r="N287" s="2"/>
      <c r="O287" s="2"/>
    </row>
    <row r="288" spans="1:15">
      <c r="A288" s="29" t="s">
        <v>287</v>
      </c>
      <c r="B288" s="5"/>
      <c r="C288" s="4">
        <v>6.0000000000000001E-3</v>
      </c>
      <c r="D288" s="5">
        <f t="shared" si="36"/>
        <v>170</v>
      </c>
      <c r="E288" s="18">
        <f>IFERROR(VLOOKUP(A288,[1]TablaCobertura!$A$2:$E$500,4,FALSE)/100,1)</f>
        <v>0.99290000000000012</v>
      </c>
      <c r="F288" s="18">
        <v>0.6</v>
      </c>
      <c r="G288" s="18">
        <f t="shared" si="35"/>
        <v>0.59574000000000005</v>
      </c>
      <c r="H288" s="3">
        <f t="shared" si="32"/>
        <v>2.4342611203189124E-3</v>
      </c>
      <c r="I288" s="5">
        <f t="shared" si="37"/>
        <v>420</v>
      </c>
      <c r="J288" s="3">
        <f t="shared" si="33"/>
        <v>5.9256272018962866E-6</v>
      </c>
      <c r="K288" s="5">
        <f t="shared" si="38"/>
        <v>168760</v>
      </c>
      <c r="L288" s="3">
        <f t="shared" si="34"/>
        <v>1.4814068004740716E-6</v>
      </c>
      <c r="M288" s="5">
        <f t="shared" si="39"/>
        <v>675040</v>
      </c>
      <c r="N288" s="2"/>
      <c r="O288" s="2"/>
    </row>
    <row r="289" spans="1:15">
      <c r="A289" s="29" t="s">
        <v>288</v>
      </c>
      <c r="B289" s="5" t="s">
        <v>3</v>
      </c>
      <c r="C289" s="3" t="s">
        <v>3</v>
      </c>
      <c r="D289" s="5" t="str">
        <f t="shared" si="36"/>
        <v>N/A</v>
      </c>
      <c r="E289" s="18">
        <f>IFERROR(VLOOKUP(A289,[1]TablaCobertura!$A$2:$E$500,4,FALSE)/100,1)</f>
        <v>0.9224</v>
      </c>
      <c r="F289" s="18">
        <v>0.8</v>
      </c>
      <c r="G289" s="18">
        <f t="shared" si="35"/>
        <v>0.73792000000000002</v>
      </c>
      <c r="H289" s="3" t="s">
        <v>3</v>
      </c>
      <c r="I289" s="5" t="str">
        <f t="shared" si="37"/>
        <v>N/A</v>
      </c>
      <c r="J289" s="3" t="s">
        <v>3</v>
      </c>
      <c r="K289" s="5" t="str">
        <f t="shared" si="38"/>
        <v>N/A</v>
      </c>
      <c r="L289" s="3" t="s">
        <v>3</v>
      </c>
      <c r="M289" s="5" t="str">
        <f t="shared" si="39"/>
        <v>N/A</v>
      </c>
      <c r="N289" s="2"/>
      <c r="O289" s="2"/>
    </row>
    <row r="290" spans="1:15">
      <c r="A290" s="29" t="s">
        <v>289</v>
      </c>
      <c r="B290" s="5"/>
      <c r="C290" s="4">
        <v>6.0000000000000001E-3</v>
      </c>
      <c r="D290" s="5">
        <f t="shared" si="36"/>
        <v>170</v>
      </c>
      <c r="E290" s="18">
        <f>IFERROR(VLOOKUP(A290,[1]TablaCobertura!$A$2:$E$500,4,FALSE)/100,1)</f>
        <v>0.9849</v>
      </c>
      <c r="F290" s="18">
        <v>0.9</v>
      </c>
      <c r="G290" s="18">
        <f t="shared" si="35"/>
        <v>0.88641000000000003</v>
      </c>
      <c r="H290" s="3">
        <f t="shared" si="32"/>
        <v>6.8518412435803302E-4</v>
      </c>
      <c r="I290" s="5">
        <f t="shared" si="37"/>
        <v>1460</v>
      </c>
      <c r="J290" s="3">
        <f t="shared" si="33"/>
        <v>4.6947728427228445E-7</v>
      </c>
      <c r="K290" s="5">
        <f t="shared" si="38"/>
        <v>2130030</v>
      </c>
      <c r="L290" s="3">
        <f t="shared" si="34"/>
        <v>1.1736932106807111E-7</v>
      </c>
      <c r="M290" s="5">
        <f t="shared" si="39"/>
        <v>8520120</v>
      </c>
      <c r="N290" s="2"/>
      <c r="O290" s="2"/>
    </row>
    <row r="291" spans="1:15">
      <c r="A291" s="29" t="s">
        <v>290</v>
      </c>
      <c r="B291" s="5"/>
      <c r="C291" s="4">
        <v>4.7000000000000002E-3</v>
      </c>
      <c r="D291" s="5">
        <f t="shared" si="36"/>
        <v>220</v>
      </c>
      <c r="E291" s="18">
        <f>IFERROR(VLOOKUP(A291,[1]TablaCobertura!$A$2:$E$500,4,FALSE)/100,1)</f>
        <v>1</v>
      </c>
      <c r="F291" s="18">
        <v>0.9</v>
      </c>
      <c r="G291" s="18">
        <f t="shared" si="35"/>
        <v>0.9</v>
      </c>
      <c r="H291" s="3">
        <f t="shared" si="32"/>
        <v>4.7199654538698685E-4</v>
      </c>
      <c r="I291" s="5">
        <f t="shared" si="37"/>
        <v>2120</v>
      </c>
      <c r="J291" s="3">
        <f t="shared" si="33"/>
        <v>2.2278073885724993E-7</v>
      </c>
      <c r="K291" s="5">
        <f t="shared" si="38"/>
        <v>4488720</v>
      </c>
      <c r="L291" s="3">
        <f t="shared" si="34"/>
        <v>5.5695184714312482E-8</v>
      </c>
      <c r="M291" s="5">
        <f t="shared" si="39"/>
        <v>17954880</v>
      </c>
      <c r="N291" s="2"/>
      <c r="O291" s="2"/>
    </row>
    <row r="292" spans="1:15">
      <c r="A292" s="29" t="s">
        <v>291</v>
      </c>
      <c r="B292" s="5"/>
      <c r="C292" s="4">
        <v>2E-3</v>
      </c>
      <c r="D292" s="5">
        <f t="shared" si="36"/>
        <v>500</v>
      </c>
      <c r="E292" s="18">
        <f>IFERROR(VLOOKUP(A292,[1]TablaCobertura!$A$2:$E$500,4,FALSE)/100,1)</f>
        <v>0.75760000000000005</v>
      </c>
      <c r="F292" s="18">
        <v>0.9</v>
      </c>
      <c r="G292" s="18">
        <f t="shared" si="35"/>
        <v>0.68184000000000011</v>
      </c>
      <c r="H292" s="3">
        <f t="shared" si="32"/>
        <v>6.3718892178886487E-4</v>
      </c>
      <c r="I292" s="5">
        <f t="shared" si="37"/>
        <v>1570</v>
      </c>
      <c r="J292" s="3">
        <f t="shared" si="33"/>
        <v>4.0600972205045613E-7</v>
      </c>
      <c r="K292" s="5">
        <f t="shared" si="38"/>
        <v>2463000</v>
      </c>
      <c r="L292" s="3">
        <f t="shared" si="34"/>
        <v>1.0150243051261403E-7</v>
      </c>
      <c r="M292" s="5">
        <f t="shared" si="39"/>
        <v>9851990</v>
      </c>
      <c r="N292" s="2"/>
      <c r="O292" s="2"/>
    </row>
    <row r="293" spans="1:15">
      <c r="A293" s="29" t="s">
        <v>292</v>
      </c>
      <c r="B293" s="5"/>
      <c r="C293" s="4">
        <v>0.01</v>
      </c>
      <c r="D293" s="5">
        <f t="shared" si="36"/>
        <v>100</v>
      </c>
      <c r="E293" s="18">
        <f>IFERROR(VLOOKUP(A293,[1]TablaCobertura!$A$2:$E$500,4,FALSE)/100,1)</f>
        <v>1</v>
      </c>
      <c r="F293" s="18">
        <v>0.99</v>
      </c>
      <c r="G293" s="18">
        <f t="shared" si="35"/>
        <v>0.99</v>
      </c>
      <c r="H293" s="3">
        <f t="shared" si="32"/>
        <v>1.0099989900010109E-4</v>
      </c>
      <c r="I293" s="5">
        <f t="shared" si="37"/>
        <v>9910</v>
      </c>
      <c r="J293" s="3">
        <f t="shared" si="33"/>
        <v>1.020097959803062E-8</v>
      </c>
      <c r="K293" s="5">
        <f t="shared" si="38"/>
        <v>98029810</v>
      </c>
      <c r="L293" s="3">
        <f t="shared" si="34"/>
        <v>2.5502448995076551E-9</v>
      </c>
      <c r="M293" s="5">
        <f t="shared" si="39"/>
        <v>392119210</v>
      </c>
      <c r="N293" s="2"/>
      <c r="O293" s="2"/>
    </row>
    <row r="294" spans="1:15">
      <c r="A294" s="29" t="s">
        <v>293</v>
      </c>
      <c r="B294" s="5" t="s">
        <v>3</v>
      </c>
      <c r="C294" s="3" t="s">
        <v>3</v>
      </c>
      <c r="D294" s="5" t="str">
        <f t="shared" si="36"/>
        <v>N/A</v>
      </c>
      <c r="E294" s="18">
        <f>IFERROR(VLOOKUP(A294,[1]TablaCobertura!$A$2:$E$500,4,FALSE)/100,1)</f>
        <v>1</v>
      </c>
      <c r="F294" s="18">
        <v>0.95</v>
      </c>
      <c r="G294" s="18">
        <f t="shared" si="35"/>
        <v>0.95</v>
      </c>
      <c r="H294" s="3" t="s">
        <v>3</v>
      </c>
      <c r="I294" s="5" t="str">
        <f t="shared" si="37"/>
        <v>N/A</v>
      </c>
      <c r="J294" s="3" t="s">
        <v>3</v>
      </c>
      <c r="K294" s="5" t="str">
        <f t="shared" si="38"/>
        <v>N/A</v>
      </c>
      <c r="L294" s="3" t="s">
        <v>3</v>
      </c>
      <c r="M294" s="5" t="str">
        <f t="shared" si="39"/>
        <v>N/A</v>
      </c>
      <c r="N294" s="2"/>
      <c r="O294" s="2"/>
    </row>
    <row r="295" spans="1:15">
      <c r="A295" s="29" t="s">
        <v>294</v>
      </c>
      <c r="B295" s="5">
        <f>6/100000</f>
        <v>6.0000000000000002E-5</v>
      </c>
      <c r="C295" s="4">
        <f>2*SQRT(B295)*(1-SQRT(B295))</f>
        <v>1.5371933384829669E-2</v>
      </c>
      <c r="D295" s="5">
        <f t="shared" si="36"/>
        <v>70</v>
      </c>
      <c r="E295" s="18">
        <f>IFERROR(VLOOKUP(A295,[1]TablaCobertura!$A$2:$E$500,4,FALSE)/100,1)</f>
        <v>0.83069999999999988</v>
      </c>
      <c r="F295" s="18">
        <v>0.9</v>
      </c>
      <c r="G295" s="18">
        <f t="shared" si="35"/>
        <v>0.74762999999999991</v>
      </c>
      <c r="H295" s="3">
        <f t="shared" si="32"/>
        <v>3.9245174175762685E-3</v>
      </c>
      <c r="I295" s="5">
        <f t="shared" si="37"/>
        <v>260</v>
      </c>
      <c r="J295" s="3">
        <f t="shared" si="33"/>
        <v>1.5401836960859502E-5</v>
      </c>
      <c r="K295" s="5">
        <f t="shared" si="38"/>
        <v>64930</v>
      </c>
      <c r="L295" s="3">
        <f t="shared" si="34"/>
        <v>3.8504592402148755E-6</v>
      </c>
      <c r="M295" s="5">
        <f t="shared" si="39"/>
        <v>259710</v>
      </c>
      <c r="N295" s="2"/>
      <c r="O295" s="2"/>
    </row>
    <row r="296" spans="1:15">
      <c r="A296" s="29" t="s">
        <v>295</v>
      </c>
      <c r="B296" s="5"/>
      <c r="C296" s="4">
        <v>2E-3</v>
      </c>
      <c r="D296" s="5">
        <f t="shared" si="36"/>
        <v>500</v>
      </c>
      <c r="E296" s="18">
        <f>IFERROR(VLOOKUP(A296,[1]TablaCobertura!$A$2:$E$500,4,FALSE)/100,1)</f>
        <v>0.97540000000000004</v>
      </c>
      <c r="F296" s="18">
        <v>0.9</v>
      </c>
      <c r="G296" s="18">
        <f t="shared" si="35"/>
        <v>0.87786000000000008</v>
      </c>
      <c r="H296" s="3">
        <f t="shared" si="32"/>
        <v>2.4470964161197082E-4</v>
      </c>
      <c r="I296" s="5">
        <f t="shared" si="37"/>
        <v>4090</v>
      </c>
      <c r="J296" s="3">
        <f t="shared" si="33"/>
        <v>5.9882808697859195E-8</v>
      </c>
      <c r="K296" s="5">
        <f t="shared" si="38"/>
        <v>16699290</v>
      </c>
      <c r="L296" s="3">
        <f t="shared" si="34"/>
        <v>1.4970702174464799E-8</v>
      </c>
      <c r="M296" s="5">
        <f t="shared" si="39"/>
        <v>66797140</v>
      </c>
      <c r="N296" s="2"/>
      <c r="O296" s="2"/>
    </row>
    <row r="297" spans="1:15">
      <c r="A297" s="29" t="s">
        <v>296</v>
      </c>
      <c r="B297" s="5" t="s">
        <v>3</v>
      </c>
      <c r="C297" s="3" t="s">
        <v>3</v>
      </c>
      <c r="D297" s="5" t="str">
        <f t="shared" si="36"/>
        <v>N/A</v>
      </c>
      <c r="E297" s="18">
        <f>IFERROR(VLOOKUP(A297,[1]TablaCobertura!$A$2:$E$500,4,FALSE)/100,1)</f>
        <v>0.92920000000000003</v>
      </c>
      <c r="F297" s="18">
        <v>0.95</v>
      </c>
      <c r="G297" s="18">
        <f t="shared" si="35"/>
        <v>0.88273999999999997</v>
      </c>
      <c r="H297" s="3" t="s">
        <v>3</v>
      </c>
      <c r="I297" s="5" t="str">
        <f t="shared" si="37"/>
        <v>N/A</v>
      </c>
      <c r="J297" s="3" t="s">
        <v>3</v>
      </c>
      <c r="K297" s="5" t="str">
        <f t="shared" si="38"/>
        <v>N/A</v>
      </c>
      <c r="L297" s="3" t="s">
        <v>3</v>
      </c>
      <c r="M297" s="5" t="str">
        <f t="shared" si="39"/>
        <v>N/A</v>
      </c>
      <c r="N297" s="2"/>
      <c r="O297" s="2"/>
    </row>
    <row r="298" spans="1:15">
      <c r="A298" s="29" t="s">
        <v>297</v>
      </c>
      <c r="B298" s="5"/>
      <c r="C298" s="4">
        <v>2E-3</v>
      </c>
      <c r="D298" s="5">
        <f t="shared" si="36"/>
        <v>500</v>
      </c>
      <c r="E298" s="18">
        <f>IFERROR(VLOOKUP(A298,[1]TablaCobertura!$A$2:$E$500,4,FALSE)/100,1)</f>
        <v>0.96849999999999992</v>
      </c>
      <c r="F298" s="18">
        <v>0.9</v>
      </c>
      <c r="G298" s="18">
        <f t="shared" si="35"/>
        <v>0.87164999999999992</v>
      </c>
      <c r="H298" s="3">
        <f t="shared" si="32"/>
        <v>2.5714828660804395E-4</v>
      </c>
      <c r="I298" s="5">
        <f t="shared" si="37"/>
        <v>3890</v>
      </c>
      <c r="J298" s="3">
        <f t="shared" si="33"/>
        <v>6.6125241305452712E-8</v>
      </c>
      <c r="K298" s="5">
        <f t="shared" si="38"/>
        <v>15122820</v>
      </c>
      <c r="L298" s="3">
        <f t="shared" si="34"/>
        <v>1.6531310326363178E-8</v>
      </c>
      <c r="M298" s="5">
        <f t="shared" si="39"/>
        <v>60491280</v>
      </c>
      <c r="N298" s="2"/>
      <c r="O298" s="2"/>
    </row>
    <row r="299" spans="1:15">
      <c r="A299" s="29" t="s">
        <v>298</v>
      </c>
      <c r="B299" s="5"/>
      <c r="C299" s="4">
        <v>2E-3</v>
      </c>
      <c r="D299" s="5">
        <f t="shared" si="36"/>
        <v>500</v>
      </c>
      <c r="E299" s="18">
        <f>IFERROR(VLOOKUP(A299,[1]TablaCobertura!$A$2:$E$500,4,FALSE)/100,1)</f>
        <v>0.98569999999999991</v>
      </c>
      <c r="F299" s="18">
        <v>0.9</v>
      </c>
      <c r="G299" s="18">
        <f t="shared" si="35"/>
        <v>0.88712999999999997</v>
      </c>
      <c r="H299" s="3">
        <f t="shared" si="32"/>
        <v>2.2614123334467417E-4</v>
      </c>
      <c r="I299" s="5">
        <f t="shared" si="37"/>
        <v>4430</v>
      </c>
      <c r="J299" s="3">
        <f t="shared" si="33"/>
        <v>5.1139857418650373E-8</v>
      </c>
      <c r="K299" s="5">
        <f t="shared" si="38"/>
        <v>19554220</v>
      </c>
      <c r="L299" s="3">
        <f t="shared" si="34"/>
        <v>1.2784964354662593E-8</v>
      </c>
      <c r="M299" s="5">
        <f t="shared" si="39"/>
        <v>78216880</v>
      </c>
      <c r="N299" s="2"/>
      <c r="O299" s="2"/>
    </row>
    <row r="300" spans="1:15">
      <c r="A300" s="29" t="s">
        <v>299</v>
      </c>
      <c r="B300" s="5"/>
      <c r="C300" s="4">
        <v>0.01</v>
      </c>
      <c r="D300" s="5">
        <f t="shared" si="36"/>
        <v>100</v>
      </c>
      <c r="E300" s="18">
        <f>IFERROR(VLOOKUP(A300,[1]TablaCobertura!$A$2:$E$500,4,FALSE)/100,1)</f>
        <v>0.90949999999999998</v>
      </c>
      <c r="F300" s="18">
        <v>0.9</v>
      </c>
      <c r="G300" s="18">
        <f t="shared" si="35"/>
        <v>0.81855</v>
      </c>
      <c r="H300" s="3">
        <f t="shared" si="32"/>
        <v>1.8294751689958153E-3</v>
      </c>
      <c r="I300" s="5">
        <f t="shared" si="37"/>
        <v>550</v>
      </c>
      <c r="J300" s="3">
        <f t="shared" si="33"/>
        <v>3.3469793939722668E-6</v>
      </c>
      <c r="K300" s="5">
        <f t="shared" si="38"/>
        <v>298780</v>
      </c>
      <c r="L300" s="3">
        <f t="shared" si="34"/>
        <v>8.3674484849306669E-7</v>
      </c>
      <c r="M300" s="5">
        <f t="shared" si="39"/>
        <v>1195110</v>
      </c>
      <c r="N300" s="2"/>
      <c r="O300" s="2"/>
    </row>
    <row r="301" spans="1:15">
      <c r="A301" s="38" t="s">
        <v>300</v>
      </c>
      <c r="B301" s="21"/>
      <c r="C301" s="20">
        <v>4.4999999999999997E-3</v>
      </c>
      <c r="D301" s="21">
        <f t="shared" si="36"/>
        <v>230</v>
      </c>
      <c r="E301" s="19">
        <f>IFERROR(VLOOKUP(A301,[1]TablaCobertura!$A$2:$E$500,4,FALSE)/100,1)</f>
        <v>0.89629999999999999</v>
      </c>
      <c r="F301" s="19">
        <v>0.97</v>
      </c>
      <c r="G301" s="19">
        <f t="shared" si="35"/>
        <v>0.86941099999999993</v>
      </c>
      <c r="H301" s="22">
        <f t="shared" si="32"/>
        <v>5.8995862432891422E-4</v>
      </c>
      <c r="I301" s="21">
        <f t="shared" si="37"/>
        <v>1700</v>
      </c>
      <c r="J301" s="22">
        <f t="shared" si="33"/>
        <v>3.4805117842006495E-7</v>
      </c>
      <c r="K301" s="21">
        <f t="shared" si="38"/>
        <v>2873150</v>
      </c>
      <c r="L301" s="22">
        <f t="shared" si="34"/>
        <v>8.7012794605016239E-8</v>
      </c>
      <c r="M301" s="21">
        <f t="shared" si="39"/>
        <v>11492570</v>
      </c>
    </row>
    <row r="302" spans="1:1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</row>
    <row r="303" spans="1:15">
      <c r="J303" s="11"/>
      <c r="L303" s="11"/>
    </row>
    <row r="304" spans="1:15">
      <c r="J304" s="11"/>
      <c r="L304" s="11"/>
    </row>
    <row r="305" spans="10:12">
      <c r="J305" s="11"/>
      <c r="L305" s="11"/>
    </row>
    <row r="306" spans="10:12">
      <c r="J306" s="11"/>
      <c r="L306" s="11"/>
    </row>
    <row r="307" spans="10:12">
      <c r="J307" s="11"/>
      <c r="L307" s="11"/>
    </row>
    <row r="308" spans="10:12">
      <c r="J308" s="11"/>
      <c r="L308" s="11"/>
    </row>
    <row r="309" spans="10:12">
      <c r="J309" s="11"/>
      <c r="L309" s="11"/>
    </row>
    <row r="310" spans="10:12">
      <c r="J310" s="11"/>
      <c r="L310" s="11"/>
    </row>
    <row r="311" spans="10:12">
      <c r="J311" s="11"/>
      <c r="L311" s="11"/>
    </row>
    <row r="312" spans="10:12">
      <c r="J312" s="11"/>
      <c r="L312" s="11"/>
    </row>
    <row r="313" spans="10:12">
      <c r="J313" s="11"/>
      <c r="L313" s="11"/>
    </row>
    <row r="314" spans="10:12">
      <c r="J314" s="11"/>
      <c r="L314" s="11"/>
    </row>
    <row r="315" spans="10:12">
      <c r="J315" s="11"/>
      <c r="L315" s="11"/>
    </row>
    <row r="316" spans="10:12">
      <c r="J316" s="11"/>
      <c r="L316" s="11"/>
    </row>
    <row r="317" spans="10:12">
      <c r="J317" s="11"/>
      <c r="L317" s="11"/>
    </row>
    <row r="318" spans="10:12">
      <c r="J318" s="11"/>
      <c r="L318" s="11"/>
    </row>
    <row r="319" spans="10:12">
      <c r="J319" s="11"/>
      <c r="L319" s="11"/>
    </row>
    <row r="320" spans="10:12">
      <c r="J320" s="11"/>
      <c r="L320" s="11"/>
    </row>
    <row r="321" spans="10:12">
      <c r="J321" s="11"/>
      <c r="L321" s="11"/>
    </row>
    <row r="322" spans="10:12">
      <c r="J322" s="11"/>
      <c r="L322" s="11"/>
    </row>
    <row r="323" spans="10:12">
      <c r="J323" s="11"/>
      <c r="L323" s="11"/>
    </row>
    <row r="324" spans="10:12">
      <c r="J324" s="11"/>
      <c r="L324" s="11"/>
    </row>
    <row r="325" spans="10:12">
      <c r="J325" s="11"/>
      <c r="L325" s="11"/>
    </row>
    <row r="326" spans="10:12">
      <c r="J326" s="11"/>
      <c r="L326" s="11"/>
    </row>
    <row r="327" spans="10:12">
      <c r="J327" s="11"/>
      <c r="L327" s="11"/>
    </row>
    <row r="328" spans="10:12">
      <c r="J328" s="11"/>
      <c r="L328" s="11"/>
    </row>
    <row r="329" spans="10:12">
      <c r="J329" s="11"/>
      <c r="L329" s="11"/>
    </row>
    <row r="330" spans="10:12">
      <c r="J330" s="11"/>
      <c r="L330" s="11"/>
    </row>
    <row r="331" spans="10:12">
      <c r="J331" s="11"/>
      <c r="L331" s="11"/>
    </row>
    <row r="332" spans="10:12">
      <c r="J332" s="11"/>
      <c r="L332" s="11"/>
    </row>
    <row r="333" spans="10:12">
      <c r="J333" s="11"/>
      <c r="L333" s="11"/>
    </row>
    <row r="334" spans="10:12">
      <c r="J334" s="11"/>
      <c r="L334" s="11"/>
    </row>
    <row r="335" spans="10:12">
      <c r="J335" s="11"/>
      <c r="L335" s="11"/>
    </row>
    <row r="336" spans="10:12">
      <c r="J336" s="11"/>
      <c r="L336" s="11"/>
    </row>
    <row r="337" spans="10:12">
      <c r="J337" s="11"/>
      <c r="L337" s="11"/>
    </row>
    <row r="338" spans="10:12">
      <c r="J338" s="11"/>
      <c r="L338" s="11"/>
    </row>
    <row r="339" spans="10:12">
      <c r="J339" s="11"/>
      <c r="L339" s="11"/>
    </row>
    <row r="340" spans="10:12">
      <c r="J340" s="11"/>
      <c r="L340" s="11"/>
    </row>
    <row r="341" spans="10:12">
      <c r="J341" s="11"/>
      <c r="L341" s="11"/>
    </row>
    <row r="342" spans="10:12">
      <c r="J342" s="11"/>
      <c r="L342" s="11"/>
    </row>
    <row r="343" spans="10:12">
      <c r="J343" s="11"/>
      <c r="L343" s="11"/>
    </row>
    <row r="344" spans="10:12">
      <c r="J344" s="11"/>
      <c r="L344" s="11"/>
    </row>
    <row r="345" spans="10:12">
      <c r="J345" s="11"/>
      <c r="L345" s="11"/>
    </row>
    <row r="346" spans="10:12">
      <c r="J346" s="11"/>
      <c r="L346" s="11"/>
    </row>
    <row r="347" spans="10:12">
      <c r="J347" s="11"/>
      <c r="L347" s="11"/>
    </row>
    <row r="348" spans="10:12">
      <c r="J348" s="11"/>
      <c r="L348" s="11"/>
    </row>
    <row r="349" spans="10:12">
      <c r="J349" s="11"/>
      <c r="L349" s="11"/>
    </row>
    <row r="350" spans="10:12">
      <c r="J350" s="11"/>
      <c r="L350" s="11"/>
    </row>
    <row r="351" spans="10:12">
      <c r="J351" s="11"/>
      <c r="L351" s="11"/>
    </row>
    <row r="352" spans="10:12">
      <c r="J352" s="11"/>
      <c r="L352" s="11"/>
    </row>
    <row r="353" spans="10:12">
      <c r="J353" s="11"/>
      <c r="L353" s="11"/>
    </row>
    <row r="354" spans="10:12">
      <c r="J354" s="11"/>
      <c r="L354" s="11"/>
    </row>
    <row r="355" spans="10:12">
      <c r="J355" s="11"/>
      <c r="L355" s="11"/>
    </row>
    <row r="356" spans="10:12">
      <c r="J356" s="11"/>
      <c r="L356" s="11"/>
    </row>
    <row r="357" spans="10:12">
      <c r="J357" s="11"/>
      <c r="L357" s="11"/>
    </row>
    <row r="358" spans="10:12">
      <c r="J358" s="11"/>
      <c r="L358" s="11"/>
    </row>
    <row r="359" spans="10:12">
      <c r="J359" s="11"/>
      <c r="L359" s="11"/>
    </row>
    <row r="360" spans="10:12">
      <c r="J360" s="11"/>
      <c r="L360" s="11"/>
    </row>
    <row r="361" spans="10:12">
      <c r="J361" s="11"/>
      <c r="L361" s="11"/>
    </row>
    <row r="362" spans="10:12">
      <c r="J362" s="11"/>
      <c r="L362" s="11"/>
    </row>
    <row r="363" spans="10:12">
      <c r="J363" s="11"/>
      <c r="L363" s="11"/>
    </row>
    <row r="364" spans="10:12">
      <c r="J364" s="11"/>
      <c r="L364" s="11"/>
    </row>
    <row r="365" spans="10:12">
      <c r="J365" s="11"/>
      <c r="L365" s="11"/>
    </row>
    <row r="366" spans="10:12">
      <c r="J366" s="11"/>
      <c r="L366" s="11"/>
    </row>
    <row r="367" spans="10:12">
      <c r="J367" s="11"/>
      <c r="L367" s="11"/>
    </row>
    <row r="368" spans="10:12">
      <c r="J368" s="11"/>
      <c r="L368" s="11"/>
    </row>
    <row r="369" spans="10:12">
      <c r="J369" s="11"/>
      <c r="L369" s="11"/>
    </row>
    <row r="370" spans="10:12">
      <c r="J370" s="11"/>
      <c r="L370" s="11"/>
    </row>
    <row r="371" spans="10:12">
      <c r="J371" s="11"/>
      <c r="L371" s="11"/>
    </row>
    <row r="372" spans="10:12">
      <c r="J372" s="11"/>
      <c r="L372" s="11"/>
    </row>
    <row r="373" spans="10:12">
      <c r="J373" s="11"/>
      <c r="L373" s="11"/>
    </row>
    <row r="374" spans="10:12">
      <c r="J374" s="11"/>
      <c r="L374" s="11"/>
    </row>
    <row r="375" spans="10:12">
      <c r="J375" s="11"/>
      <c r="L375" s="11"/>
    </row>
    <row r="376" spans="10:12">
      <c r="J376" s="11"/>
      <c r="L376" s="11"/>
    </row>
    <row r="377" spans="10:12">
      <c r="J377" s="11"/>
      <c r="L377" s="11"/>
    </row>
    <row r="378" spans="10:12">
      <c r="J378" s="11"/>
      <c r="L378" s="11"/>
    </row>
    <row r="379" spans="10:12">
      <c r="J379" s="11"/>
      <c r="L379" s="11"/>
    </row>
    <row r="380" spans="10:12">
      <c r="J380" s="11"/>
      <c r="L380" s="11"/>
    </row>
    <row r="381" spans="10:12">
      <c r="J381" s="11"/>
      <c r="L381" s="11"/>
    </row>
    <row r="382" spans="10:12">
      <c r="J382" s="11"/>
      <c r="L382" s="11"/>
    </row>
    <row r="383" spans="10:12">
      <c r="J383" s="11"/>
      <c r="L383" s="11"/>
    </row>
    <row r="384" spans="10:12">
      <c r="J384" s="11"/>
      <c r="L384" s="11"/>
    </row>
    <row r="385" spans="10:12">
      <c r="J385" s="11"/>
      <c r="L385" s="11"/>
    </row>
    <row r="386" spans="10:12">
      <c r="J386" s="11"/>
      <c r="L386" s="11"/>
    </row>
    <row r="387" spans="10:12">
      <c r="J387" s="11"/>
      <c r="L387" s="11"/>
    </row>
    <row r="388" spans="10:12">
      <c r="J388" s="11"/>
      <c r="L388" s="11"/>
    </row>
    <row r="389" spans="10:12">
      <c r="J389" s="11"/>
      <c r="L389" s="11"/>
    </row>
    <row r="390" spans="10:12">
      <c r="J390" s="11"/>
      <c r="L390" s="11"/>
    </row>
    <row r="391" spans="10:12">
      <c r="J391" s="11"/>
      <c r="L391" s="11"/>
    </row>
    <row r="392" spans="10:12">
      <c r="J392" s="11"/>
      <c r="L392" s="11"/>
    </row>
    <row r="393" spans="10:12">
      <c r="J393" s="11"/>
      <c r="L393" s="11"/>
    </row>
    <row r="394" spans="10:12">
      <c r="J394" s="11"/>
      <c r="L394" s="11"/>
    </row>
    <row r="395" spans="10:12">
      <c r="J395" s="11"/>
      <c r="L395" s="11"/>
    </row>
    <row r="396" spans="10:12">
      <c r="J396" s="11"/>
      <c r="L396" s="11"/>
    </row>
    <row r="397" spans="10:12">
      <c r="J397" s="11"/>
      <c r="L397" s="11"/>
    </row>
    <row r="398" spans="10:12">
      <c r="J398" s="11"/>
      <c r="L398" s="11"/>
    </row>
    <row r="399" spans="10:12">
      <c r="J399" s="11"/>
      <c r="L399" s="11"/>
    </row>
    <row r="400" spans="10:12">
      <c r="J400" s="11"/>
      <c r="L400" s="11"/>
    </row>
    <row r="401" spans="10:12">
      <c r="J401" s="11"/>
      <c r="L401" s="11"/>
    </row>
    <row r="402" spans="10:12">
      <c r="J402" s="11"/>
      <c r="L402" s="11"/>
    </row>
    <row r="403" spans="10:12">
      <c r="J403" s="11"/>
      <c r="L403" s="11"/>
    </row>
    <row r="404" spans="10:12">
      <c r="J404" s="11"/>
      <c r="L404" s="11"/>
    </row>
    <row r="405" spans="10:12">
      <c r="J405" s="11"/>
      <c r="L405" s="11"/>
    </row>
    <row r="406" spans="10:12">
      <c r="J406" s="11"/>
      <c r="L406" s="11"/>
    </row>
    <row r="407" spans="10:12">
      <c r="J407" s="11"/>
      <c r="L407" s="11"/>
    </row>
    <row r="408" spans="10:12">
      <c r="J408" s="11"/>
      <c r="L408" s="11"/>
    </row>
    <row r="409" spans="10:12">
      <c r="J409" s="11"/>
      <c r="L409" s="11"/>
    </row>
    <row r="410" spans="10:12">
      <c r="J410" s="11"/>
      <c r="L410" s="11"/>
    </row>
    <row r="411" spans="10:12">
      <c r="J411" s="11"/>
      <c r="L411" s="11"/>
    </row>
    <row r="412" spans="10:12">
      <c r="J412" s="11"/>
      <c r="L412" s="11"/>
    </row>
    <row r="413" spans="10:12">
      <c r="J413" s="11"/>
      <c r="L413" s="11"/>
    </row>
    <row r="414" spans="10:12">
      <c r="J414" s="11"/>
      <c r="L414" s="11"/>
    </row>
    <row r="415" spans="10:12">
      <c r="J415" s="11"/>
      <c r="L415" s="11"/>
    </row>
    <row r="416" spans="10:12">
      <c r="J416" s="11"/>
      <c r="L416" s="11"/>
    </row>
    <row r="417" spans="10:12">
      <c r="J417" s="11"/>
      <c r="L417" s="11"/>
    </row>
    <row r="418" spans="10:12">
      <c r="J418" s="11"/>
      <c r="L418" s="11"/>
    </row>
    <row r="419" spans="10:12">
      <c r="J419" s="11"/>
      <c r="L419" s="11"/>
    </row>
    <row r="420" spans="10:12">
      <c r="J420" s="11"/>
      <c r="L420" s="11"/>
    </row>
    <row r="421" spans="10:12">
      <c r="J421" s="11"/>
      <c r="L421" s="11"/>
    </row>
    <row r="422" spans="10:12">
      <c r="J422" s="11"/>
      <c r="L422" s="11"/>
    </row>
    <row r="423" spans="10:12">
      <c r="J423" s="11"/>
      <c r="L423" s="11"/>
    </row>
    <row r="424" spans="10:12">
      <c r="J424" s="11"/>
      <c r="L424" s="11"/>
    </row>
    <row r="425" spans="10:12">
      <c r="J425" s="11"/>
      <c r="L425" s="11"/>
    </row>
    <row r="426" spans="10:12">
      <c r="J426" s="11"/>
      <c r="L426" s="11"/>
    </row>
    <row r="427" spans="10:12">
      <c r="J427" s="11"/>
      <c r="L427" s="11"/>
    </row>
    <row r="428" spans="10:12">
      <c r="J428" s="11"/>
      <c r="L428" s="11"/>
    </row>
    <row r="429" spans="10:12">
      <c r="J429" s="11"/>
      <c r="L429" s="11"/>
    </row>
    <row r="430" spans="10:12">
      <c r="J430" s="11"/>
      <c r="L430" s="11"/>
    </row>
    <row r="431" spans="10:12">
      <c r="J431" s="11"/>
      <c r="L431" s="11"/>
    </row>
    <row r="432" spans="10:12">
      <c r="J432" s="11"/>
      <c r="L432" s="11"/>
    </row>
    <row r="433" spans="10:12">
      <c r="J433" s="11"/>
      <c r="L433" s="11"/>
    </row>
    <row r="434" spans="10:12">
      <c r="J434" s="11"/>
      <c r="L434" s="11"/>
    </row>
    <row r="435" spans="10:12">
      <c r="J435" s="11"/>
      <c r="L435" s="11"/>
    </row>
    <row r="436" spans="10:12">
      <c r="J436" s="11"/>
      <c r="L436" s="11"/>
    </row>
    <row r="437" spans="10:12">
      <c r="J437" s="11"/>
      <c r="L437" s="11"/>
    </row>
    <row r="438" spans="10:12">
      <c r="J438" s="11"/>
      <c r="L438" s="11"/>
    </row>
    <row r="439" spans="10:12">
      <c r="J439" s="11"/>
      <c r="L439" s="11"/>
    </row>
    <row r="440" spans="10:12">
      <c r="J440" s="11"/>
      <c r="L440" s="11"/>
    </row>
    <row r="441" spans="10:12">
      <c r="J441" s="11"/>
      <c r="L441" s="11"/>
    </row>
    <row r="442" spans="10:12">
      <c r="J442" s="11"/>
      <c r="L442" s="11"/>
    </row>
    <row r="443" spans="10:12">
      <c r="J443" s="11"/>
      <c r="L443" s="11"/>
    </row>
    <row r="444" spans="10:12">
      <c r="J444" s="11"/>
      <c r="L444" s="11"/>
    </row>
    <row r="445" spans="10:12">
      <c r="J445" s="11"/>
      <c r="L445" s="11"/>
    </row>
    <row r="446" spans="10:12">
      <c r="J446" s="11"/>
      <c r="L446" s="11"/>
    </row>
    <row r="447" spans="10:12">
      <c r="J447" s="11"/>
      <c r="L447" s="11"/>
    </row>
    <row r="448" spans="10:12">
      <c r="J448" s="11"/>
      <c r="L448" s="11"/>
    </row>
    <row r="449" spans="10:12">
      <c r="J449" s="11"/>
      <c r="L449" s="11"/>
    </row>
    <row r="450" spans="10:12">
      <c r="J450" s="11"/>
      <c r="L450" s="11"/>
    </row>
    <row r="451" spans="10:12">
      <c r="J451" s="11"/>
      <c r="L451" s="11"/>
    </row>
    <row r="452" spans="10:12">
      <c r="J452" s="11"/>
      <c r="L452" s="11"/>
    </row>
    <row r="453" spans="10:12">
      <c r="J453" s="11"/>
      <c r="L453" s="11"/>
    </row>
    <row r="454" spans="10:12">
      <c r="J454" s="11"/>
      <c r="L454" s="11"/>
    </row>
    <row r="455" spans="10:12">
      <c r="J455" s="11"/>
      <c r="L455" s="11"/>
    </row>
    <row r="456" spans="10:12">
      <c r="J456" s="11"/>
      <c r="L456" s="11"/>
    </row>
    <row r="457" spans="10:12">
      <c r="J457" s="11"/>
      <c r="L457" s="11"/>
    </row>
    <row r="458" spans="10:12">
      <c r="J458" s="11"/>
      <c r="L458" s="11"/>
    </row>
    <row r="459" spans="10:12">
      <c r="J459" s="11"/>
      <c r="L459" s="11"/>
    </row>
    <row r="460" spans="10:12">
      <c r="J460" s="11"/>
      <c r="L460" s="11"/>
    </row>
    <row r="461" spans="10:12">
      <c r="J461" s="11"/>
      <c r="L461" s="11"/>
    </row>
    <row r="462" spans="10:12">
      <c r="J462" s="11"/>
      <c r="L462" s="11"/>
    </row>
    <row r="463" spans="10:12">
      <c r="J463" s="11"/>
      <c r="L463" s="11"/>
    </row>
    <row r="464" spans="10:12">
      <c r="J464" s="11"/>
      <c r="L464" s="11"/>
    </row>
    <row r="465" spans="10:12">
      <c r="J465" s="11"/>
      <c r="L465" s="11"/>
    </row>
    <row r="466" spans="10:12">
      <c r="J466" s="11"/>
      <c r="L466" s="11"/>
    </row>
    <row r="467" spans="10:12">
      <c r="J467" s="11"/>
      <c r="L467" s="11"/>
    </row>
    <row r="468" spans="10:12">
      <c r="J468" s="11"/>
      <c r="L468" s="11"/>
    </row>
    <row r="469" spans="10:12">
      <c r="J469" s="11"/>
      <c r="L469" s="11"/>
    </row>
    <row r="470" spans="10:12">
      <c r="J470" s="11"/>
      <c r="L470" s="11"/>
    </row>
    <row r="471" spans="10:12">
      <c r="J471" s="11"/>
      <c r="L471" s="11"/>
    </row>
    <row r="472" spans="10:12">
      <c r="J472" s="11"/>
      <c r="L472" s="11"/>
    </row>
    <row r="473" spans="10:12">
      <c r="J473" s="11"/>
      <c r="L473" s="11"/>
    </row>
    <row r="474" spans="10:12">
      <c r="J474" s="11"/>
      <c r="L474" s="11"/>
    </row>
    <row r="475" spans="10:12">
      <c r="J475" s="11"/>
      <c r="L475" s="11"/>
    </row>
    <row r="476" spans="10:12">
      <c r="J476" s="11"/>
      <c r="L476" s="11"/>
    </row>
    <row r="477" spans="10:12">
      <c r="J477" s="11"/>
      <c r="L477" s="11"/>
    </row>
    <row r="478" spans="10:12">
      <c r="J478" s="11"/>
      <c r="L478" s="11"/>
    </row>
    <row r="479" spans="10:12">
      <c r="J479" s="11"/>
      <c r="L479" s="11"/>
    </row>
    <row r="480" spans="10:12">
      <c r="J480" s="11"/>
      <c r="L480" s="11"/>
    </row>
    <row r="481" spans="10:12">
      <c r="J481" s="11"/>
      <c r="L481" s="11"/>
    </row>
    <row r="482" spans="10:12">
      <c r="J482" s="11"/>
      <c r="L482" s="11"/>
    </row>
    <row r="483" spans="10:12">
      <c r="J483" s="11"/>
      <c r="L483" s="11"/>
    </row>
    <row r="484" spans="10:12">
      <c r="J484" s="11"/>
      <c r="L484" s="11"/>
    </row>
    <row r="485" spans="10:12">
      <c r="J485" s="11"/>
      <c r="L485" s="11"/>
    </row>
    <row r="486" spans="10:12">
      <c r="J486" s="11"/>
      <c r="L486" s="11"/>
    </row>
    <row r="487" spans="10:12">
      <c r="J487" s="11"/>
      <c r="L487" s="11"/>
    </row>
    <row r="488" spans="10:12">
      <c r="J488" s="11"/>
      <c r="L488" s="11"/>
    </row>
    <row r="489" spans="10:12">
      <c r="J489" s="11"/>
      <c r="L489" s="11"/>
    </row>
    <row r="490" spans="10:12">
      <c r="J490" s="11"/>
      <c r="L490" s="11"/>
    </row>
    <row r="491" spans="10:12">
      <c r="J491" s="11"/>
      <c r="L491" s="11"/>
    </row>
    <row r="492" spans="10:12">
      <c r="J492" s="11"/>
      <c r="L492" s="11"/>
    </row>
    <row r="493" spans="10:12">
      <c r="J493" s="11"/>
      <c r="L493" s="11"/>
    </row>
    <row r="494" spans="10:12">
      <c r="J494" s="11"/>
      <c r="L494" s="11"/>
    </row>
    <row r="495" spans="10:12">
      <c r="J495" s="11"/>
      <c r="L495" s="11"/>
    </row>
    <row r="496" spans="10:12">
      <c r="J496" s="11"/>
      <c r="L496" s="11"/>
    </row>
    <row r="497" spans="10:12">
      <c r="J497" s="11"/>
      <c r="L497" s="11"/>
    </row>
    <row r="498" spans="10:12">
      <c r="J498" s="11"/>
      <c r="L498" s="11"/>
    </row>
    <row r="499" spans="10:12">
      <c r="J499" s="11"/>
      <c r="L499" s="11"/>
    </row>
    <row r="500" spans="10:12">
      <c r="J500" s="11"/>
      <c r="L500" s="11"/>
    </row>
    <row r="501" spans="10:12">
      <c r="J501" s="11"/>
      <c r="L501" s="11"/>
    </row>
    <row r="502" spans="10:12">
      <c r="J502" s="11"/>
      <c r="L502" s="11"/>
    </row>
    <row r="503" spans="10:12">
      <c r="J503" s="11"/>
      <c r="L503" s="11"/>
    </row>
    <row r="504" spans="10:12">
      <c r="J504" s="11"/>
      <c r="L504" s="11"/>
    </row>
    <row r="505" spans="10:12">
      <c r="J505" s="11"/>
      <c r="L505" s="11"/>
    </row>
    <row r="506" spans="10:12">
      <c r="J506" s="11"/>
      <c r="L506" s="11"/>
    </row>
    <row r="507" spans="10:12">
      <c r="J507" s="11"/>
      <c r="L507" s="11"/>
    </row>
    <row r="508" spans="10:12">
      <c r="J508" s="11"/>
      <c r="L508" s="11"/>
    </row>
    <row r="509" spans="10:12">
      <c r="J509" s="11"/>
      <c r="L509" s="11"/>
    </row>
    <row r="510" spans="10:12">
      <c r="J510" s="11"/>
      <c r="L510" s="11"/>
    </row>
    <row r="511" spans="10:12">
      <c r="J511" s="11"/>
      <c r="L511" s="11"/>
    </row>
    <row r="512" spans="10:12">
      <c r="J512" s="11"/>
      <c r="L512" s="11"/>
    </row>
    <row r="513" spans="10:12">
      <c r="J513" s="11"/>
      <c r="L513" s="11"/>
    </row>
    <row r="514" spans="10:12">
      <c r="J514" s="11"/>
      <c r="L514" s="11"/>
    </row>
    <row r="515" spans="10:12">
      <c r="J515" s="11"/>
      <c r="L515" s="11"/>
    </row>
    <row r="516" spans="10:12">
      <c r="J516" s="11"/>
      <c r="L516" s="11"/>
    </row>
    <row r="517" spans="10:12">
      <c r="J517" s="11"/>
      <c r="L517" s="11"/>
    </row>
    <row r="518" spans="10:12">
      <c r="J518" s="11"/>
      <c r="L518" s="11"/>
    </row>
    <row r="519" spans="10:12">
      <c r="J519" s="11"/>
      <c r="L519" s="11"/>
    </row>
    <row r="520" spans="10:12">
      <c r="J520" s="11"/>
      <c r="L520" s="11"/>
    </row>
    <row r="521" spans="10:12">
      <c r="J521" s="11"/>
      <c r="L521" s="11"/>
    </row>
    <row r="522" spans="10:12">
      <c r="J522" s="11"/>
      <c r="L522" s="11"/>
    </row>
    <row r="523" spans="10:12">
      <c r="J523" s="11"/>
      <c r="L523" s="11"/>
    </row>
    <row r="524" spans="10:12">
      <c r="J524" s="11"/>
      <c r="L524" s="11"/>
    </row>
    <row r="525" spans="10:12">
      <c r="J525" s="11"/>
      <c r="L525" s="11"/>
    </row>
    <row r="526" spans="10:12">
      <c r="J526" s="11"/>
      <c r="L526" s="11"/>
    </row>
    <row r="527" spans="10:12">
      <c r="J527" s="11"/>
      <c r="L527" s="11"/>
    </row>
    <row r="528" spans="10:12">
      <c r="J528" s="11"/>
      <c r="L528" s="11"/>
    </row>
    <row r="529" spans="10:12">
      <c r="J529" s="11"/>
      <c r="L529" s="11"/>
    </row>
    <row r="530" spans="10:12">
      <c r="J530" s="11"/>
      <c r="L530" s="11"/>
    </row>
    <row r="531" spans="10:12">
      <c r="J531" s="11"/>
      <c r="L531" s="11"/>
    </row>
    <row r="532" spans="10:12">
      <c r="J532" s="11"/>
      <c r="L532" s="11"/>
    </row>
    <row r="533" spans="10:12">
      <c r="J533" s="11"/>
      <c r="L533" s="11"/>
    </row>
    <row r="534" spans="10:12">
      <c r="J534" s="11"/>
      <c r="L534" s="11"/>
    </row>
    <row r="535" spans="10:12">
      <c r="J535" s="11"/>
      <c r="L535" s="11"/>
    </row>
    <row r="536" spans="10:12">
      <c r="J536" s="11"/>
      <c r="L536" s="11"/>
    </row>
    <row r="537" spans="10:12">
      <c r="J537" s="11"/>
      <c r="L537" s="11"/>
    </row>
    <row r="538" spans="10:12">
      <c r="J538" s="11"/>
      <c r="L538" s="11"/>
    </row>
    <row r="539" spans="10:12">
      <c r="J539" s="11"/>
      <c r="L539" s="11"/>
    </row>
    <row r="540" spans="10:12">
      <c r="J540" s="11"/>
      <c r="L540" s="11"/>
    </row>
    <row r="541" spans="10:12">
      <c r="J541" s="11"/>
      <c r="L541" s="11"/>
    </row>
    <row r="542" spans="10:12">
      <c r="J542" s="11"/>
      <c r="L542" s="11"/>
    </row>
    <row r="543" spans="10:12">
      <c r="J543" s="11"/>
      <c r="L543" s="11"/>
    </row>
    <row r="544" spans="10:12">
      <c r="J544" s="11"/>
      <c r="L544" s="11"/>
    </row>
    <row r="545" spans="10:12">
      <c r="J545" s="11"/>
      <c r="L545" s="11"/>
    </row>
    <row r="546" spans="10:12">
      <c r="J546" s="11"/>
      <c r="L546" s="11"/>
    </row>
    <row r="547" spans="10:12">
      <c r="J547" s="11"/>
      <c r="L547" s="11"/>
    </row>
    <row r="548" spans="10:12">
      <c r="J548" s="11"/>
      <c r="L548" s="11"/>
    </row>
    <row r="549" spans="10:12">
      <c r="J549" s="11"/>
      <c r="L549" s="11"/>
    </row>
    <row r="550" spans="10:12">
      <c r="J550" s="11"/>
      <c r="L550" s="11"/>
    </row>
    <row r="551" spans="10:12">
      <c r="J551" s="11"/>
      <c r="L551" s="11"/>
    </row>
    <row r="552" spans="10:12">
      <c r="J552" s="11"/>
      <c r="L552" s="11"/>
    </row>
    <row r="553" spans="10:12">
      <c r="J553" s="11"/>
      <c r="L553" s="11"/>
    </row>
    <row r="554" spans="10:12">
      <c r="J554" s="11"/>
      <c r="L554" s="11"/>
    </row>
    <row r="555" spans="10:12">
      <c r="J555" s="11"/>
      <c r="L555" s="11"/>
    </row>
    <row r="556" spans="10:12">
      <c r="J556" s="11"/>
      <c r="L556" s="11"/>
    </row>
    <row r="557" spans="10:12">
      <c r="J557" s="11"/>
      <c r="L557" s="11"/>
    </row>
    <row r="558" spans="10:12">
      <c r="J558" s="11"/>
      <c r="L558" s="11"/>
    </row>
    <row r="559" spans="10:12">
      <c r="J559" s="11"/>
      <c r="L559" s="11"/>
    </row>
    <row r="560" spans="10:12">
      <c r="J560" s="11"/>
      <c r="L560" s="11"/>
    </row>
    <row r="561" spans="10:12">
      <c r="J561" s="11"/>
      <c r="L561" s="11"/>
    </row>
    <row r="562" spans="10:12">
      <c r="J562" s="11"/>
      <c r="L562" s="11"/>
    </row>
    <row r="563" spans="10:12">
      <c r="J563" s="11"/>
      <c r="L563" s="11"/>
    </row>
    <row r="564" spans="10:12">
      <c r="J564" s="11"/>
      <c r="L564" s="11"/>
    </row>
    <row r="565" spans="10:12">
      <c r="J565" s="11"/>
      <c r="L565" s="11"/>
    </row>
    <row r="566" spans="10:12">
      <c r="J566" s="11"/>
      <c r="L566" s="11"/>
    </row>
    <row r="567" spans="10:12">
      <c r="J567" s="11"/>
      <c r="L567" s="11"/>
    </row>
    <row r="568" spans="10:12">
      <c r="J568" s="11"/>
      <c r="L568" s="11"/>
    </row>
    <row r="569" spans="10:12">
      <c r="J569" s="11"/>
      <c r="L569" s="11"/>
    </row>
    <row r="570" spans="10:12">
      <c r="J570" s="11"/>
      <c r="L570" s="11"/>
    </row>
    <row r="571" spans="10:12">
      <c r="J571" s="11"/>
      <c r="L571" s="11"/>
    </row>
    <row r="572" spans="10:12">
      <c r="J572" s="11"/>
      <c r="L572" s="11"/>
    </row>
    <row r="573" spans="10:12">
      <c r="J573" s="11"/>
      <c r="L573" s="11"/>
    </row>
    <row r="574" spans="10:12">
      <c r="J574" s="11"/>
      <c r="L574" s="11"/>
    </row>
    <row r="575" spans="10:12">
      <c r="J575" s="11"/>
      <c r="L575" s="11"/>
    </row>
    <row r="576" spans="10:12">
      <c r="J576" s="11"/>
      <c r="L576" s="11"/>
    </row>
    <row r="577" spans="10:12">
      <c r="J577" s="11"/>
      <c r="L577" s="11"/>
    </row>
    <row r="578" spans="10:12">
      <c r="J578" s="11"/>
      <c r="L578" s="11"/>
    </row>
    <row r="579" spans="10:12">
      <c r="J579" s="11"/>
      <c r="L579" s="11"/>
    </row>
    <row r="580" spans="10:12">
      <c r="J580" s="11"/>
      <c r="L580" s="11"/>
    </row>
    <row r="581" spans="10:12">
      <c r="J581" s="11"/>
      <c r="L581" s="11"/>
    </row>
    <row r="582" spans="10:12">
      <c r="J582" s="11"/>
      <c r="L582" s="11"/>
    </row>
    <row r="583" spans="10:12">
      <c r="J583" s="11"/>
      <c r="L583" s="11"/>
    </row>
    <row r="584" spans="10:12">
      <c r="J584" s="11"/>
      <c r="L584" s="11"/>
    </row>
    <row r="585" spans="10:12">
      <c r="J585" s="11"/>
      <c r="L585" s="11"/>
    </row>
    <row r="586" spans="10:12">
      <c r="J586" s="11"/>
      <c r="L586" s="11"/>
    </row>
    <row r="587" spans="10:12">
      <c r="J587" s="11"/>
      <c r="L587" s="11"/>
    </row>
    <row r="588" spans="10:12">
      <c r="J588" s="11"/>
      <c r="L588" s="11"/>
    </row>
    <row r="589" spans="10:12">
      <c r="J589" s="11"/>
      <c r="L589" s="11"/>
    </row>
    <row r="590" spans="10:12">
      <c r="J590" s="11"/>
      <c r="L590" s="11"/>
    </row>
    <row r="591" spans="10:12">
      <c r="J591" s="11"/>
      <c r="L591" s="11"/>
    </row>
    <row r="592" spans="10:12">
      <c r="J592" s="11"/>
      <c r="L592" s="11"/>
    </row>
    <row r="593" spans="10:12">
      <c r="J593" s="11"/>
      <c r="L593" s="11"/>
    </row>
    <row r="594" spans="10:12">
      <c r="J594" s="11"/>
      <c r="L594" s="11"/>
    </row>
    <row r="595" spans="10:12">
      <c r="J595" s="11"/>
      <c r="L595" s="11"/>
    </row>
    <row r="596" spans="10:12">
      <c r="J596" s="11"/>
      <c r="L596" s="11"/>
    </row>
    <row r="597" spans="10:12">
      <c r="J597" s="11"/>
      <c r="L597" s="11"/>
    </row>
    <row r="598" spans="10:12">
      <c r="J598" s="11"/>
      <c r="L598" s="11"/>
    </row>
    <row r="599" spans="10:12">
      <c r="J599" s="11"/>
      <c r="L599" s="11"/>
    </row>
    <row r="600" spans="10:12">
      <c r="J600" s="11"/>
      <c r="L600" s="11"/>
    </row>
    <row r="601" spans="10:12">
      <c r="J601" s="11"/>
      <c r="L601" s="11"/>
    </row>
    <row r="602" spans="10:12">
      <c r="J602" s="11"/>
      <c r="L602" s="11"/>
    </row>
    <row r="603" spans="10:12">
      <c r="J603" s="11"/>
      <c r="L603" s="11"/>
    </row>
    <row r="604" spans="10:12">
      <c r="J604" s="11"/>
      <c r="L604" s="11"/>
    </row>
    <row r="605" spans="10:12">
      <c r="J605" s="11"/>
      <c r="L605" s="11"/>
    </row>
    <row r="606" spans="10:12">
      <c r="J606" s="11"/>
      <c r="L606" s="11"/>
    </row>
    <row r="607" spans="10:12">
      <c r="J607" s="11"/>
      <c r="L607" s="11"/>
    </row>
    <row r="608" spans="10:12">
      <c r="J608" s="11"/>
      <c r="L608" s="11"/>
    </row>
    <row r="609" spans="10:12">
      <c r="J609" s="11"/>
      <c r="L609" s="11"/>
    </row>
    <row r="610" spans="10:12">
      <c r="J610" s="11"/>
      <c r="L610" s="11"/>
    </row>
    <row r="611" spans="10:12">
      <c r="J611" s="11"/>
      <c r="L611" s="11"/>
    </row>
    <row r="612" spans="10:12">
      <c r="J612" s="11"/>
      <c r="L612" s="11"/>
    </row>
    <row r="613" spans="10:12">
      <c r="J613" s="11"/>
      <c r="L613" s="11"/>
    </row>
    <row r="614" spans="10:12">
      <c r="J614" s="11"/>
      <c r="L614" s="11"/>
    </row>
    <row r="615" spans="10:12">
      <c r="J615" s="11"/>
      <c r="L615" s="11"/>
    </row>
    <row r="616" spans="10:12">
      <c r="J616" s="11"/>
      <c r="L616" s="11"/>
    </row>
    <row r="617" spans="10:12">
      <c r="J617" s="11"/>
      <c r="L617" s="11"/>
    </row>
    <row r="618" spans="10:12">
      <c r="J618" s="11"/>
      <c r="L618" s="11"/>
    </row>
    <row r="619" spans="10:12">
      <c r="J619" s="11"/>
      <c r="L619" s="11"/>
    </row>
    <row r="620" spans="10:12">
      <c r="J620" s="11"/>
      <c r="L620" s="11"/>
    </row>
    <row r="621" spans="10:12">
      <c r="J621" s="11"/>
      <c r="L621" s="11"/>
    </row>
  </sheetData>
  <mergeCells count="5">
    <mergeCell ref="C2:D2"/>
    <mergeCell ref="H2:I2"/>
    <mergeCell ref="J2:K2"/>
    <mergeCell ref="L2:M2"/>
    <mergeCell ref="A1:M1"/>
  </mergeCells>
  <phoneticPr fontId="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Fuster Collados</dc:creator>
  <cp:lastModifiedBy>Emilio Fuster Collados</cp:lastModifiedBy>
  <cp:lastPrinted>2017-09-05T13:08:39Z</cp:lastPrinted>
  <dcterms:created xsi:type="dcterms:W3CDTF">2017-07-27T16:05:12Z</dcterms:created>
  <dcterms:modified xsi:type="dcterms:W3CDTF">2017-09-05T13:08:44Z</dcterms:modified>
</cp:coreProperties>
</file>